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910" yWindow="45" windowWidth="10530" windowHeight="8430" tabRatio="912" firstSheet="2" activeTab="2"/>
  </bookViews>
  <sheets>
    <sheet name="Modif dossier" sheetId="1" state="hidden" r:id="rId1"/>
    <sheet name="Nomenclature" sheetId="2" state="hidden" r:id="rId2"/>
    <sheet name="I - Mode d'emploi" sheetId="3" r:id="rId3"/>
    <sheet name="Directives 2013" sheetId="4" r:id="rId4"/>
    <sheet name="II - Présentation de votre asso" sheetId="5" r:id="rId5"/>
    <sheet name="III - Compte rendu actions" sheetId="6" r:id="rId6"/>
    <sheet name="IV - Fiches actions" sheetId="7" r:id="rId7"/>
    <sheet name="V - Budget prévisionnel" sheetId="8" r:id="rId8"/>
    <sheet name="VI - Attestation sur l'honneur" sheetId="9" r:id="rId9"/>
    <sheet name="VII - Tableau de bord" sheetId="10" r:id="rId10"/>
    <sheet name="Récapitulatif Orassamis" sheetId="11" r:id="rId11"/>
  </sheets>
  <externalReferences>
    <externalReference r:id="rId14"/>
    <externalReference r:id="rId15"/>
  </externalReferences>
  <definedNames>
    <definedName name="A.">'Nomenclature'!$A$2:$A$3</definedName>
    <definedName name="A._B.">'Nomenclature'!$A$2:$A$11</definedName>
    <definedName name="B._C.">'Nomenclature'!$A$4:$A$11</definedName>
    <definedName name="D.">'Nomenclature'!$A$12:$A$14</definedName>
    <definedName name="donnees_actions_transfert">'Nomenclature'!$AY$199:$AZ$200</definedName>
    <definedName name="donnees_dossier_transfert">'Nomenclature'!$B$199:$AX$200</definedName>
    <definedName name="E.">'Nomenclature'!$A$15:$A$17</definedName>
    <definedName name="F._G.">'Nomenclature'!$A$18:$A$21</definedName>
    <definedName name="FEDERATION">'Nomenclature'!$F$2:$F$5</definedName>
    <definedName name="Fédérations_affiliation">'VII - Tableau de bord'!#REF!</definedName>
    <definedName name="FEDERATIONS_ET_GROUPEMENTS_NATIONAUX_DIVERS">'Nomenclature'!$G$124:$G$136</definedName>
    <definedName name="FEDERATIONS_MULTISPORTS">'Nomenclature'!$G$95:$G$122</definedName>
    <definedName name="FEDERATIONS_UNISPORT_NON_OLYMPIQUES">'Nomenclature'!$G$34:$G$93</definedName>
    <definedName name="FEDERATIONS_UNISPORT_OLYMPIQUES">'Nomenclature'!$G$2:$G$32</definedName>
    <definedName name="G.">'Nomenclature'!$A$21</definedName>
    <definedName name="genre">'Nomenclature'!$C$2:$C$4</definedName>
    <definedName name="H.">'Nomenclature'!$A$22:$A$28</definedName>
    <definedName name="I._J.">'Nomenclature'!$A$29:$A$33</definedName>
    <definedName name="_xlnm.Print_Titles" localSheetId="4">'II - Présentation de votre asso'!$7:$7</definedName>
    <definedName name="_xlnm.Print_Titles" localSheetId="5">'III - Compte rendu actions'!$1:$5</definedName>
    <definedName name="Jours">'Nomenclature'!$H$2:$H$33</definedName>
    <definedName name="K.">'Nomenclature'!$A$34:$A$35</definedName>
    <definedName name="L.">'Nomenclature'!$A$36:$A$39</definedName>
    <definedName name="libelles">'Nomenclature'!#REF!</definedName>
    <definedName name="Liste_Fédés">'Nomenclature'!$L$199:$L$199</definedName>
    <definedName name="Menu_déroulant">'VII - Tableau de bord'!#REF!</definedName>
    <definedName name="Modalités">#REF!</definedName>
    <definedName name="mois">'Nomenclature'!$I$3:$I$15</definedName>
    <definedName name="niveau">'Nomenclature'!$B$16:$B$19</definedName>
    <definedName name="Niveau_de_pratique">'VII - Tableau de bord'!#REF!</definedName>
    <definedName name="Objectifs">#REF!</definedName>
    <definedName name="public">'Nomenclature'!$B$2:$B$12</definedName>
    <definedName name="Public_cible">'VII - Tableau de bord'!#REF!</definedName>
    <definedName name="territoire">'Nomenclature'!$E$2:$E$4</definedName>
    <definedName name="themes">'Nomenclature'!$C$23:$C$30</definedName>
    <definedName name="Thèmes_actions">'VII - Tableau de bord'!#REF!</definedName>
    <definedName name="Thèmes_des_actions">'VII - Tableau de bord'!#REF!</definedName>
    <definedName name="titres">'Nomenclature'!$B$23:$B$30</definedName>
    <definedName name="tranche">'Nomenclature'!$D$2:$D$7</definedName>
    <definedName name="_xlnm.Print_Area" localSheetId="3">'Directives 2013'!$B$1:$I$55</definedName>
    <definedName name="_xlnm.Print_Area" localSheetId="2">'I - Mode d''emploi'!$B$1:$I$333</definedName>
    <definedName name="_xlnm.Print_Area" localSheetId="4">'II - Présentation de votre asso'!$C$1:$J$148</definedName>
    <definedName name="_xlnm.Print_Area" localSheetId="5">'III - Compte rendu actions'!$B$1:$I$405</definedName>
    <definedName name="_xlnm.Print_Area" localSheetId="6">'IV - Fiches actions'!$B$3:$E$523</definedName>
    <definedName name="_xlnm.Print_Area" localSheetId="10">'Récapitulatif Orassamis'!$A$1:$M$59</definedName>
    <definedName name="_xlnm.Print_Area" localSheetId="7">'V - Budget prévisionnel'!$B$1:$G$61</definedName>
    <definedName name="_xlnm.Print_Area" localSheetId="8">'VI - Attestation sur l''honneur'!$C$1:$I$82</definedName>
    <definedName name="_xlnm.Print_Area" localSheetId="9">'VII - Tableau de bord'!$C$1:$H$56</definedName>
  </definedNames>
  <calcPr fullCalcOnLoad="1"/>
</workbook>
</file>

<file path=xl/comments5.xml><?xml version="1.0" encoding="utf-8"?>
<comments xmlns="http://schemas.openxmlformats.org/spreadsheetml/2006/main">
  <authors>
    <author>ISABELLE</author>
  </authors>
  <commentList>
    <comment ref="I56" authorId="0">
      <text>
        <r>
          <rPr>
            <sz val="8"/>
            <rFont val="Tahoma"/>
            <family val="2"/>
          </rPr>
          <t xml:space="preserve">La date de création est obligatoirement supérieure au 01/01/1901
</t>
        </r>
      </text>
    </comment>
    <comment ref="E15" authorId="0">
      <text>
        <r>
          <rPr>
            <b/>
            <sz val="8"/>
            <rFont val="Tahoma"/>
            <family val="2"/>
          </rPr>
          <t>Menu déroulant n°1</t>
        </r>
        <r>
          <rPr>
            <sz val="8"/>
            <rFont val="Tahoma"/>
            <family val="2"/>
          </rPr>
          <t xml:space="preserve">
</t>
        </r>
      </text>
    </comment>
    <comment ref="E17" authorId="0">
      <text>
        <r>
          <rPr>
            <b/>
            <sz val="8"/>
            <rFont val="Tahoma"/>
            <family val="2"/>
          </rPr>
          <t>Menu déroulant n°2</t>
        </r>
      </text>
    </comment>
  </commentList>
</comments>
</file>

<file path=xl/sharedStrings.xml><?xml version="1.0" encoding="utf-8"?>
<sst xmlns="http://schemas.openxmlformats.org/spreadsheetml/2006/main" count="2143" uniqueCount="1030">
  <si>
    <t>Merci de saisir sans séparation le n° de tel . (ex. 0122334455)</t>
  </si>
  <si>
    <t>Indiquer le nombre (salariés et bénévoles)</t>
  </si>
  <si>
    <t>Indiquer le nombre</t>
  </si>
  <si>
    <r>
      <t xml:space="preserve">Subventions perçues </t>
    </r>
    <r>
      <rPr>
        <b/>
        <u val="single"/>
        <sz val="8"/>
        <color indexed="10"/>
        <rFont val="Arial"/>
        <family val="2"/>
      </rPr>
      <t>hors</t>
    </r>
    <r>
      <rPr>
        <b/>
        <sz val="8"/>
        <color indexed="10"/>
        <rFont val="Arial"/>
        <family val="2"/>
      </rPr>
      <t xml:space="preserve"> Ministère chargés des Sports ou CNDS</t>
    </r>
  </si>
  <si>
    <t>Tarif hors Licence</t>
  </si>
  <si>
    <t>ATTENTION : Cet onglet comporte 5 pages, soit 5 actions maximum pour votre compte rendu d'utilisation - Ne remplir des fiches que pour les actions qui ont fait l'objet d'une subvention CNDS.</t>
  </si>
  <si>
    <r>
      <t xml:space="preserve">Vous donnerez les informations concernant le bilan de vos dernières actions subventionnées par le CNDS, </t>
    </r>
    <r>
      <rPr>
        <b/>
        <sz val="8"/>
        <color indexed="16"/>
        <rFont val="Arial"/>
        <family val="2"/>
      </rPr>
      <t>quelque soit l'année</t>
    </r>
    <r>
      <rPr>
        <sz val="8"/>
        <color indexed="16"/>
        <rFont val="Arial"/>
        <family val="2"/>
      </rPr>
      <t xml:space="preserve">, en données qualitatives et quantitatives. 
Cette fiche doit </t>
    </r>
    <r>
      <rPr>
        <b/>
        <sz val="8"/>
        <color indexed="16"/>
        <rFont val="Arial"/>
        <family val="2"/>
      </rPr>
      <t>obligatoirement</t>
    </r>
    <r>
      <rPr>
        <sz val="8"/>
        <color indexed="16"/>
        <rFont val="Arial"/>
        <family val="2"/>
      </rPr>
      <t xml:space="preserve"> être établie avant toute nouvelle demande </t>
    </r>
    <r>
      <rPr>
        <b/>
        <sz val="8"/>
        <color indexed="16"/>
        <rFont val="Arial"/>
        <family val="2"/>
      </rPr>
      <t>sans quoi aucune subvention ne pourra être accordée</t>
    </r>
    <r>
      <rPr>
        <sz val="8"/>
        <color indexed="16"/>
        <rFont val="Arial"/>
        <family val="2"/>
      </rPr>
      <t xml:space="preserve">.
Le </t>
    </r>
    <r>
      <rPr>
        <b/>
        <sz val="8"/>
        <color indexed="16"/>
        <rFont val="Arial"/>
        <family val="2"/>
      </rPr>
      <t>compte de résultat</t>
    </r>
    <r>
      <rPr>
        <sz val="8"/>
        <color indexed="16"/>
        <rFont val="Arial"/>
        <family val="2"/>
      </rPr>
      <t xml:space="preserve"> doit vérifier la bonne utilisation de la subvention.</t>
    </r>
  </si>
  <si>
    <t>Toutes les pièces justificatives complémentaires (factures, bilan, etc.) seront à adresser par mail ou par courrier en même temps que votre dossier.</t>
  </si>
  <si>
    <t>Cocher la case correspondante</t>
  </si>
  <si>
    <t>Toutes les pièces justificatives complémentaires (devis, projet, etc.) seront à adresser par mail ou par courrier en même temps que votre dossier.</t>
  </si>
  <si>
    <t>Dates de mise en œuvre</t>
  </si>
  <si>
    <t xml:space="preserve">Lieu(x) de réalisation </t>
  </si>
  <si>
    <t>Précisez les lieux précis de l'action</t>
  </si>
  <si>
    <t>Précisez dates précises de l'action</t>
  </si>
  <si>
    <r>
      <t>La deuxième partie de l'attestation sur l'honneur doit aussi être obligatoirement remplie.</t>
    </r>
    <r>
      <rPr>
        <sz val="8"/>
        <rFont val="Tahoma"/>
        <family val="2"/>
      </rPr>
      <t xml:space="preserve">
Elle a été ajoutée en application du règlement (CE) n°1998/2006 de la Commission du 15/12/2006, concernant l'application des articles 87 et 88 du traité aux aides de minimis.</t>
    </r>
  </si>
  <si>
    <t>Un signal d'erreur rouge pourra persister dans les cas suivants ;</t>
  </si>
  <si>
    <t>Dans ces cas seulement, ne pas tenir compte des messages d'erreur rouges.</t>
  </si>
  <si>
    <r>
      <t>- Si vous ne présentez pas les 5 'compte rendu actions'  :</t>
    </r>
    <r>
      <rPr>
        <sz val="8"/>
        <rFont val="Arial"/>
        <family val="2"/>
      </rPr>
      <t xml:space="preserve"> </t>
    </r>
    <r>
      <rPr>
        <b/>
        <sz val="8"/>
        <color indexed="10"/>
        <rFont val="Arial"/>
        <family val="2"/>
      </rPr>
      <t>Dernières actions subventionnées ; veuillez vérifier le budget réalisé de l'Action N°</t>
    </r>
  </si>
  <si>
    <t>ZRR</t>
  </si>
  <si>
    <t>dont habitants des quartiers CUCS</t>
  </si>
  <si>
    <t>dont habitants des ZRR</t>
  </si>
  <si>
    <t>Description de l'Action N°1
en lien avec le plan de développement</t>
  </si>
  <si>
    <t>Nous vous rapellons que chacune des fiches actions proposées dans ce dossier doit être en lien avec le plan de développement.</t>
  </si>
  <si>
    <t>Description de l'Action N°2
en lien avec le plan de développement</t>
  </si>
  <si>
    <t>Description de l'Action N°3
en lien avec le plan de développement</t>
  </si>
  <si>
    <t>Description de l'Action N°4
en lien avec le plan de développement</t>
  </si>
  <si>
    <t>Description de l'Action N°5
en lien avec le plan de développement</t>
  </si>
  <si>
    <t xml:space="preserve">dont habitants des ZRR </t>
  </si>
  <si>
    <t>Dont en CUCS</t>
  </si>
  <si>
    <t>Dont en ZRR</t>
  </si>
  <si>
    <r>
      <t xml:space="preserve">- Si vous présentez moins de 5 'fiches actions' : </t>
    </r>
    <r>
      <rPr>
        <b/>
        <sz val="8"/>
        <color indexed="10"/>
        <rFont val="Arial"/>
        <family val="2"/>
      </rPr>
      <t>Veuillez vérifier le budget des actions n°.... OU Veuillez indiquer un thème et un libellé</t>
    </r>
  </si>
  <si>
    <t>76- Produits financiers</t>
  </si>
  <si>
    <t>87-Contributions volontaires en nature</t>
  </si>
  <si>
    <t xml:space="preserve">            Organismes sociaux ( à détailler)</t>
  </si>
  <si>
    <t xml:space="preserve">            Conseil Général</t>
  </si>
  <si>
    <t xml:space="preserve">            Conseil Régional</t>
  </si>
  <si>
    <t xml:space="preserve">            Etat (à détailler ci-dessous)</t>
  </si>
  <si>
    <t xml:space="preserve">            Fonds européens</t>
  </si>
  <si>
    <t xml:space="preserve">            CNASEA (emplois aidés)</t>
  </si>
  <si>
    <t xml:space="preserve">            Autres (précisez)</t>
  </si>
  <si>
    <t>Charges de personnels</t>
  </si>
  <si>
    <t>70-Ventes</t>
  </si>
  <si>
    <t xml:space="preserve">                    Cap Asso</t>
  </si>
  <si>
    <t>66-Charges financières (à détailler)</t>
  </si>
  <si>
    <t>67-Charges exceptionnelles (à détailler)</t>
  </si>
  <si>
    <t>Sponsoring</t>
  </si>
  <si>
    <t>Licences et frais d'engagement</t>
  </si>
  <si>
    <t xml:space="preserve">                    Etat (à détailler)</t>
  </si>
  <si>
    <t>Contributions volontaires</t>
  </si>
  <si>
    <t>Verificationbudgetaction5</t>
  </si>
  <si>
    <t>Actions en direction du public non licencié et des jeunes défavorisés plus particulièrement.</t>
  </si>
  <si>
    <t>Participation financière du club à l'achat de petits matériels et au paiement de la cotisation.</t>
  </si>
  <si>
    <t>Actions favorisant l'intégration et la fidélisation des nouveaux adhérents.</t>
  </si>
  <si>
    <t>Pour des matériels qui concourent au développement et à la diversification des pratiques, ainsi qu'à la sécurité des pratiquants.</t>
  </si>
  <si>
    <t xml:space="preserve">Mise en place ou amélioration d'un premier niveau de pratique des jeunes débutants (découverte, initiation). </t>
  </si>
  <si>
    <t>Organisation de stages pendant les vacances scolaires.</t>
  </si>
  <si>
    <t>Organisation de compétitions majeures.</t>
  </si>
  <si>
    <t>Transport de sélections régionales et départementales de jeunes. Priorité aux transports en commun.</t>
  </si>
  <si>
    <t>Création de nouvelles activités au sein de l'association spécifique aux femmes.</t>
  </si>
  <si>
    <t>G</t>
  </si>
  <si>
    <t>Actions de prévention et d'éducation dans le domaine de la lutte contre le dopage.</t>
  </si>
  <si>
    <t>Répondant aux caractéristiques définies à l'article R.6311-14 du code de la santé publique.
Obligation de prévoir une formation PSE1 ou PSC1</t>
  </si>
  <si>
    <t>Actions de communication et de sensibilisation à la prise en compte du développement durable et la protection de l'environnement dans le domaine sportif.</t>
  </si>
  <si>
    <t>Action pour faire reconnaître et valoriser les espaces, sites et itinéraires relatifs aux sports de nature.</t>
  </si>
  <si>
    <t>Promouvoir les pratiques physiques et sportives dans un cadre sécurisé et de qualité en respectant les droits attachés à la propriété, la préservation de l'environnement et le respect des autres usagers.</t>
  </si>
  <si>
    <t>Actions visant à conforter et à renforcer les coopérations interfédérales par milieu de pratique (nautique, aérien, terrestre).</t>
  </si>
  <si>
    <t>Organisation d'un événement sportif local majeur.</t>
  </si>
  <si>
    <t>Réservé CDOS sinon exceptionnel</t>
  </si>
  <si>
    <t>Réservé CRIB</t>
  </si>
  <si>
    <r>
      <t xml:space="preserve">Vous trouverez ci-dessous l'ensemble des menus déroulants des fiches actions.
Les Items en </t>
    </r>
    <r>
      <rPr>
        <b/>
        <sz val="8"/>
        <color indexed="16"/>
        <rFont val="Arial"/>
        <family val="2"/>
      </rPr>
      <t>JAUNE</t>
    </r>
    <r>
      <rPr>
        <sz val="8"/>
        <color indexed="16"/>
        <rFont val="Arial"/>
        <family val="2"/>
      </rPr>
      <t xml:space="preserve"> correspondent au propositions des thèmes du premier menu déroulant de la fiche action.
Les items en </t>
    </r>
    <r>
      <rPr>
        <b/>
        <sz val="8"/>
        <color indexed="16"/>
        <rFont val="Arial"/>
        <family val="2"/>
      </rPr>
      <t>BLEU</t>
    </r>
    <r>
      <rPr>
        <sz val="8"/>
        <color indexed="16"/>
        <rFont val="Arial"/>
        <family val="2"/>
      </rPr>
      <t xml:space="preserve"> correspondent au libellés que vous pouvez sélectionner selon le thème que vous aurez choisit.
Pour chaque directive CNDS , nous vous proposons des explications et exemples qui ne se veulent pas exhaustifs </t>
    </r>
  </si>
  <si>
    <t>Projets favorisant, dans le domaine sportif, la prise en compte des critères liés au développement durable et à la sauvegarde environnementale.</t>
  </si>
  <si>
    <r>
      <t xml:space="preserve">DIFFÉRENT DU NUMÉRO SIREN - Numéro à 14 Chiffres - Avec votre N° SIREN, vous pouvez en cliquant sur la flèche, obtenir votre N° SIRET ATTENTION : si vous n'avez ni SIRET ni SIREN : Faire la demande auprès de l'INSEE :
</t>
    </r>
    <r>
      <rPr>
        <sz val="8"/>
        <color indexed="10"/>
        <rFont val="Arial"/>
        <family val="2"/>
      </rPr>
      <t>http://avis-situation-sirene.insee.fr/avisitu/jsp/avis.jsp</t>
    </r>
  </si>
  <si>
    <t>d'une autre aide de l'État (hors PSE)</t>
  </si>
  <si>
    <t>1 - Éléments financiers</t>
  </si>
  <si>
    <t>Les montants demandés correspondent au dernier exercice budgétaire clos. Ces quatre cases sont à renseigner obligatoirement. Si vous n'avez pas de chiffre à nous fournir (exemple : la masse salariale), indiquez '0'.</t>
  </si>
  <si>
    <t>Revoir votre budget et Équilibrer les comptes</t>
  </si>
  <si>
    <t>Le thème de l'action sera choisi en fonction des directives du CNDS qui apparaissent dans le menu déroulant (cliquer dans la cellule de manière à faire apparaître la flèche du menu déroulant) VOIR LE DÉTAIL DES DIRECTIVES CNDS A LA FIN DE CE DOCUMENT</t>
  </si>
  <si>
    <t>Vous trouverez dans cet unique fichier toutes les informations pour établir votre demande de subvention dans la région Centre ; ce fichier est destiné à être téléchargé, renseigné par l'informatique et retourné par courriel.</t>
  </si>
  <si>
    <t>Afin de caractériser précisément l' (les) action(s) que vous portez ; les menus déroulants Public(s) ciblé(s), Genre du public, Tranche d'âge ainsi que tous les autres items doivent être renseignés précisément.</t>
  </si>
  <si>
    <t>Choisir le genre du public  en utilisant le menu déroulant à droite de la cellule</t>
  </si>
  <si>
    <t>Vous pourrez préciser les constats ayant entraîné la mise en œuvre de l'action subventionnée, le diagnostic réalisé avant la mise en œuvre de cette action, les changements attendus et toutes les autres informations soulignant la pertinence du projet</t>
  </si>
  <si>
    <t>Éducateurs rémunérés intervenant sur l'action</t>
  </si>
  <si>
    <r>
      <t xml:space="preserve">En cas de </t>
    </r>
    <r>
      <rPr>
        <b/>
        <sz val="8"/>
        <color indexed="16"/>
        <rFont val="Arial"/>
        <family val="2"/>
      </rPr>
      <t>rémunération d'éducateur sportif</t>
    </r>
    <r>
      <rPr>
        <sz val="8"/>
        <color indexed="16"/>
        <rFont val="Arial"/>
        <family val="2"/>
      </rPr>
      <t xml:space="preserve"> dans votre budget d'action, vous devrez remplir le tableau prévu à cet effet en nous précisant les noms, prénoms et numéros de cartes professionnelles de chaque éducateur. Ces informations sont obligatoires à la prise en considération des charges de personnel dans le budget de l'action.</t>
    </r>
  </si>
  <si>
    <r>
      <t>En cas de déséquilibre entre les dépenses et les recettes dans le tableau du budget prévisionnel, un message d'erreur vous demande d'équilibrer la balance des comptes.</t>
    </r>
    <r>
      <rPr>
        <b/>
        <sz val="8"/>
        <color indexed="16"/>
        <rFont val="Arial"/>
        <family val="2"/>
      </rPr>
      <t xml:space="preserve"> Toute action qui ne serait pas équilibrée ne sera pas recevable</t>
    </r>
    <r>
      <rPr>
        <sz val="8"/>
        <color indexed="16"/>
        <rFont val="Arial"/>
        <family val="2"/>
      </rPr>
      <t>.</t>
    </r>
  </si>
  <si>
    <t>Équilibre des charges et des produits</t>
  </si>
  <si>
    <t xml:space="preserve">POUR TOUT RENSEIGNEMENT COMPLEMENTAIRE : voir fiche annuaire jointe ou sur le site internet www.centre.drjscs.gouv.fr </t>
  </si>
  <si>
    <t>Pour les associations souhaitant fournir leur propres documents comptables, vous pouvez nous les adresser par mail ou par courrier en même temps que votre dossier. Cependant, à des fins de traitements facilités, nous vous demandons de renseigner le tableau ci-dessous.</t>
  </si>
  <si>
    <t>Code APE</t>
  </si>
  <si>
    <t>Code Banque</t>
  </si>
  <si>
    <t>Code Guichet</t>
  </si>
  <si>
    <t>N° de compte</t>
  </si>
  <si>
    <t>Clé RIB</t>
  </si>
  <si>
    <t>Libellé</t>
  </si>
  <si>
    <t>Titulaire</t>
  </si>
  <si>
    <t>Vie Fédérale</t>
  </si>
  <si>
    <t>Type de fédération</t>
  </si>
  <si>
    <t>Fédération</t>
  </si>
  <si>
    <t>Licenciés H</t>
  </si>
  <si>
    <t>Licenciées F</t>
  </si>
  <si>
    <t>Hommes -18</t>
  </si>
  <si>
    <t>Femmes -18</t>
  </si>
  <si>
    <t>CoDir H</t>
  </si>
  <si>
    <t>CoDir F</t>
  </si>
  <si>
    <t>Ressources Professionnelles</t>
  </si>
  <si>
    <t>Nombre de salariés</t>
  </si>
  <si>
    <t>dont administratifs</t>
  </si>
  <si>
    <t>dont PTP</t>
  </si>
  <si>
    <t>dont CTF</t>
  </si>
  <si>
    <t>dont FUS</t>
  </si>
  <si>
    <t>dont PSE</t>
  </si>
  <si>
    <t>Bases financières</t>
  </si>
  <si>
    <t>Total des dépenses en personnels N-1</t>
  </si>
  <si>
    <t>Total des recettes N-1</t>
  </si>
  <si>
    <t>Total subvention hors JS</t>
  </si>
  <si>
    <t>Convention Pluriannuelle hors PSE et FUS</t>
  </si>
  <si>
    <r>
      <t>En cas de déséquilibre entre les dépenses et les recettes dans le tableau du budget prévisionnel, un message d'erreur vous demande d'équilibrer la balance des comptes.</t>
    </r>
    <r>
      <rPr>
        <b/>
        <sz val="8"/>
        <color indexed="60"/>
        <rFont val="Arial"/>
        <family val="2"/>
      </rPr>
      <t xml:space="preserve"> Toute action qui ne serait pas équilibrée ne sera pas recevable</t>
    </r>
    <r>
      <rPr>
        <sz val="8"/>
        <color indexed="60"/>
        <rFont val="Arial"/>
        <family val="2"/>
      </rPr>
      <t>.</t>
    </r>
  </si>
  <si>
    <t>NE RIEN REMPLIR - NOM DE VOTRE ASSOCIATION -Ce champs inscrit automatiquement le nom de l'association que vous avez déjà saisi précédemment</t>
  </si>
  <si>
    <t>Code Banque / Établissement</t>
  </si>
  <si>
    <t>Actions encourageant la pratique féminine, tout particulièrement dans les quartiers. Une attention spécifique sera portée à la question de la mixité des pratiques.
Initiatives en faveur de l'accès au femmes aux responsabilités.</t>
  </si>
  <si>
    <t>Verificationbudgetaction4</t>
  </si>
  <si>
    <t>Verificationbudgetaction3</t>
  </si>
  <si>
    <t>Verificationbudgetaction2</t>
  </si>
  <si>
    <t>Verificationbudgetaction1</t>
  </si>
  <si>
    <t>Subventions N-1</t>
  </si>
  <si>
    <t>Recettes N-1</t>
  </si>
  <si>
    <t>V - Budget Prévisionnel</t>
  </si>
  <si>
    <t>Montant CNDS Compte rendu actions</t>
  </si>
  <si>
    <t>Ventes</t>
  </si>
  <si>
    <t>Nombre salarié(s)</t>
  </si>
  <si>
    <t>VerifNuméro agrément</t>
  </si>
  <si>
    <t>VérifNuméro siret</t>
  </si>
  <si>
    <t>VérifRecettes N-1</t>
  </si>
  <si>
    <t>VérifSubventions N-1</t>
  </si>
  <si>
    <t>VérifMasse salariale N-1</t>
  </si>
  <si>
    <t>VérifRésultat net N-1</t>
  </si>
  <si>
    <t>Vérifbudgetprévfichesactions</t>
  </si>
  <si>
    <t>PrenomCorrespondantdossierCNDS</t>
  </si>
  <si>
    <t>ChapîtreFinance</t>
  </si>
  <si>
    <t>TypestructureCNDS</t>
  </si>
  <si>
    <t>NomreprésentantassoCNDS</t>
  </si>
  <si>
    <t>PrenomrepresentantassoCNDS</t>
  </si>
  <si>
    <t>TelrepresentantassoCNDS</t>
  </si>
  <si>
    <t>QualitérepresentantassoCNDS</t>
  </si>
  <si>
    <t>EmailrepresentantassoCNDS</t>
  </si>
  <si>
    <t>Verif budget prév fiches actions</t>
  </si>
  <si>
    <t>3.1 Public hors club</t>
  </si>
  <si>
    <t>3.2 Licenciés - Adhérent d'un club</t>
  </si>
  <si>
    <t>3.3 Bénévoles</t>
  </si>
  <si>
    <t>3.4 Elus responsables de l'assoc.</t>
  </si>
  <si>
    <t>3.5 Cadres prof. techni.&amp;/ou péda.</t>
  </si>
  <si>
    <t>3.6 Equipe technique régionale</t>
  </si>
  <si>
    <t>3.7 Cadres prof. Administratifs</t>
  </si>
  <si>
    <t>3.8 Juges et arbitres</t>
  </si>
  <si>
    <t>3.9 Spectateurs, supporters</t>
  </si>
  <si>
    <t>3.10 Personnels de santé</t>
  </si>
  <si>
    <t>3.11 Personnes handicapées</t>
  </si>
  <si>
    <t>4.1 Masculin</t>
  </si>
  <si>
    <t>4.2 Féminin</t>
  </si>
  <si>
    <t>4.3 Mixte</t>
  </si>
  <si>
    <t>5.1 Toutes tranches d'âge</t>
  </si>
  <si>
    <t>5.2 Mineurs</t>
  </si>
  <si>
    <t>5.3 Adultes</t>
  </si>
  <si>
    <t>5.4 Plus de 65 ans</t>
  </si>
  <si>
    <t>5.5 Elèves du primaire</t>
  </si>
  <si>
    <t>5.6 Collégiens</t>
  </si>
  <si>
    <t>6.8 Hors territoires prioritaires</t>
  </si>
  <si>
    <t xml:space="preserve">        Zone de saisie automatique - Ne pas renseigner - Ces cellules ne vous sont pas accessibles</t>
  </si>
  <si>
    <t xml:space="preserve">Numéro SIRET    </t>
  </si>
  <si>
    <t xml:space="preserve">Code APE - NAP   </t>
  </si>
  <si>
    <t xml:space="preserve">Sigle de votre association   </t>
  </si>
  <si>
    <t>Indication du label fédéral pour l'année en cours</t>
  </si>
  <si>
    <t>Total des recettes de l’année du dernier exercice clos</t>
  </si>
  <si>
    <t>VerificationCompterendubudgetaction3</t>
  </si>
  <si>
    <t>VerificationCompterendubudgetaction4</t>
  </si>
  <si>
    <t>VerificationCompterendubudgetaction5</t>
  </si>
  <si>
    <t>Budget réalisé : action 1</t>
  </si>
  <si>
    <t>Budget réalisé : action 2</t>
  </si>
  <si>
    <t>Budget réalisé : action 3</t>
  </si>
  <si>
    <t>Budget réalisé : action 4</t>
  </si>
  <si>
    <t xml:space="preserve">2) Identification du représentant légal de l'association </t>
  </si>
  <si>
    <t>Identification de la personne chargée du présent dossier de subvention (si différente)</t>
  </si>
  <si>
    <t>3 - Bénévoles</t>
  </si>
  <si>
    <r>
      <t>4 - Salariés (</t>
    </r>
    <r>
      <rPr>
        <b/>
        <sz val="10"/>
        <color indexed="10"/>
        <rFont val="Arial"/>
        <family val="2"/>
      </rPr>
      <t>en Equivalent Temps Plein</t>
    </r>
    <r>
      <rPr>
        <b/>
        <sz val="10"/>
        <rFont val="Arial"/>
        <family val="2"/>
      </rPr>
      <t>)</t>
    </r>
  </si>
  <si>
    <r>
      <t xml:space="preserve">Subventions perçues </t>
    </r>
    <r>
      <rPr>
        <b/>
        <u val="single"/>
        <sz val="9"/>
        <color indexed="10"/>
        <rFont val="Arial"/>
        <family val="2"/>
      </rPr>
      <t>hors</t>
    </r>
    <r>
      <rPr>
        <b/>
        <sz val="9"/>
        <color indexed="10"/>
        <rFont val="Arial"/>
        <family val="2"/>
      </rPr>
      <t xml:space="preserve"> Ministère chargés des Sports ou CNDS</t>
    </r>
  </si>
  <si>
    <t>Budget réalisé : action 5</t>
  </si>
  <si>
    <t>Equilibre du budget prévisionnel</t>
  </si>
  <si>
    <t>Budget de l'action 1</t>
  </si>
  <si>
    <t>Budget de l'action 2</t>
  </si>
  <si>
    <t>Budget de l'action 3</t>
  </si>
  <si>
    <t>Budget de l'action 4</t>
  </si>
  <si>
    <t>Budget de l'action 5</t>
  </si>
  <si>
    <t>CoderattachementCNDS</t>
  </si>
  <si>
    <t>Veriftotalecompterenduaction</t>
  </si>
  <si>
    <t>Ce dossier se présente sous la forme d'onglets qui comportent plusieurs pages imprimables. Vous ne remplissez que les parties qui sont nécessaires. La mise en page des documents est réalisée ; vous n'avez rien à modifier si vous voulez imprimer ce document.</t>
  </si>
  <si>
    <t xml:space="preserve">        Lien vers des sites permettant la recherche du n° SIRET</t>
  </si>
  <si>
    <t>1) Identification de l'association</t>
  </si>
  <si>
    <t>3) Renseignements administratifs et juridiques</t>
  </si>
  <si>
    <t>4) Renseignements concernant les ressources humaines</t>
  </si>
  <si>
    <t>5) Renseignements à caractère financier</t>
  </si>
  <si>
    <t>2 - Prix des Cotisations (hors licences)</t>
  </si>
  <si>
    <t>A</t>
  </si>
  <si>
    <t>Aide à l'accès au club</t>
  </si>
  <si>
    <t>B</t>
  </si>
  <si>
    <t>- Union Française des Œuvres Laïques d'Education Physique (UFOLEP)</t>
  </si>
  <si>
    <t>- Union Nationale des Centres Sportifs de Plein Air (UCPA)</t>
  </si>
  <si>
    <t>Aide directe à l'activité sportive</t>
  </si>
  <si>
    <t>D</t>
  </si>
  <si>
    <t>Pratiques féminines &amp; responsab.</t>
  </si>
  <si>
    <t>a.1</t>
  </si>
  <si>
    <t>b.1</t>
  </si>
  <si>
    <t>Accompag. nouveaux adhérents</t>
  </si>
  <si>
    <t>d.1</t>
  </si>
  <si>
    <t>Incitation à la pratique</t>
  </si>
  <si>
    <t>a.2</t>
  </si>
  <si>
    <t>Compensation aux réductions</t>
  </si>
  <si>
    <t>b.2</t>
  </si>
  <si>
    <t>Acquisition  de petit matériel</t>
  </si>
  <si>
    <t>b.3</t>
  </si>
  <si>
    <t>d.3</t>
  </si>
  <si>
    <t>Création nouvel. activités sportives</t>
  </si>
  <si>
    <t>b.4</t>
  </si>
  <si>
    <t>Stages sportifs de perfection.</t>
  </si>
  <si>
    <t>b.5</t>
  </si>
  <si>
    <t>Organisation de compétitions</t>
  </si>
  <si>
    <t>b.6</t>
  </si>
  <si>
    <t>Déplacement de sélections</t>
  </si>
  <si>
    <t>H</t>
  </si>
  <si>
    <t>Santé et éthique</t>
  </si>
  <si>
    <t>h.1</t>
  </si>
  <si>
    <t>Préservation santé par le sport</t>
  </si>
  <si>
    <t>h.2</t>
  </si>
  <si>
    <t>Lutte violence et incivilités</t>
  </si>
  <si>
    <t>h.3</t>
  </si>
  <si>
    <t>Lutte harcèl &amp; violences sexuelles</t>
  </si>
  <si>
    <t>h.4</t>
  </si>
  <si>
    <t>Prévention du dopage</t>
  </si>
  <si>
    <t>h.5</t>
  </si>
  <si>
    <t>Acquisition de défibrillateur</t>
  </si>
  <si>
    <t>h.7</t>
  </si>
  <si>
    <t>Promo valeurs sport &amp; Fair play</t>
  </si>
  <si>
    <t>I</t>
  </si>
  <si>
    <t>Développement durable</t>
  </si>
  <si>
    <t>J</t>
  </si>
  <si>
    <t>Dévelop. des sports de nature</t>
  </si>
  <si>
    <t>K</t>
  </si>
  <si>
    <t>Promotion du sport</t>
  </si>
  <si>
    <t>L</t>
  </si>
  <si>
    <t>Soutien du mouvement sportif</t>
  </si>
  <si>
    <t>i.1</t>
  </si>
  <si>
    <t>Sensibilisation</t>
  </si>
  <si>
    <t>j.1</t>
  </si>
  <si>
    <t>Valorisation des lieux de pratique</t>
  </si>
  <si>
    <t>L.1</t>
  </si>
  <si>
    <t>Soutien au fonctionnement</t>
  </si>
  <si>
    <t>i.2</t>
  </si>
  <si>
    <t xml:space="preserve">Action phare </t>
  </si>
  <si>
    <t>j.2</t>
  </si>
  <si>
    <t>Encadrement de la pratique</t>
  </si>
  <si>
    <t>L.2</t>
  </si>
  <si>
    <t>Aide aux actions transversales</t>
  </si>
  <si>
    <t>j.3</t>
  </si>
  <si>
    <t>Gestion partagée milieux naturels</t>
  </si>
  <si>
    <t>k.3</t>
  </si>
  <si>
    <t>L.4</t>
  </si>
  <si>
    <t>C. R. I. B.</t>
  </si>
  <si>
    <t>a.1 - Incitations à la venue ds le club</t>
  </si>
  <si>
    <t>a.2 - Compensation aux réductions</t>
  </si>
  <si>
    <t>b.1 - Accompag. nouveaux adhérents</t>
  </si>
  <si>
    <t>b.2 - Acquisition  de petit matériel</t>
  </si>
  <si>
    <t>b.3 - Ecole de sport</t>
  </si>
  <si>
    <t>b.4 - Stages sportifs de perfection.</t>
  </si>
  <si>
    <t>b.5 - Organisation de compétitions</t>
  </si>
  <si>
    <t>b.6 - Déplacement de sélections</t>
  </si>
  <si>
    <t>d.1 - Incitation à la pratique</t>
  </si>
  <si>
    <t>d.3 - Création nouvel. activités sportives</t>
  </si>
  <si>
    <t>h.1 - Préservation santé par le sport</t>
  </si>
  <si>
    <t>h.2 - Lutte violence et incivilités</t>
  </si>
  <si>
    <t>h.5 - Acquisition de défibrillateur</t>
  </si>
  <si>
    <t>h.7 - Promo valeurs sport &amp; Fair play</t>
  </si>
  <si>
    <t>i.1 - Sensibilisation</t>
  </si>
  <si>
    <t xml:space="preserve">i.2 - Action phare </t>
  </si>
  <si>
    <t>j.1 - Valorisation des lieux de pratique</t>
  </si>
  <si>
    <t>j.2 - Encadrement de la pratique</t>
  </si>
  <si>
    <t>j.3 - Gestion partagée milieux naturels</t>
  </si>
  <si>
    <t>k.3 - Evènement sportif local</t>
  </si>
  <si>
    <t>L.1 - Soutien au fonctionnement</t>
  </si>
  <si>
    <t>L.2 - Aide aux actions transversales</t>
  </si>
  <si>
    <t>L.4 - C. R. I. B.</t>
  </si>
  <si>
    <t>Public ciblé</t>
  </si>
  <si>
    <t>Thème de l'action et libellé</t>
  </si>
  <si>
    <t>Thèmes</t>
  </si>
  <si>
    <t>Educateurs rémunérés intervenant sur l'action</t>
  </si>
  <si>
    <t>N° de carte professionnelle</t>
  </si>
  <si>
    <t>Vérif_totale_budget_actions</t>
  </si>
  <si>
    <t>Fédération d'affiliation</t>
  </si>
  <si>
    <t>NomCorrespondantdossierCNDS</t>
  </si>
  <si>
    <t>TelportableCorrespondantdossierCNDS</t>
  </si>
  <si>
    <t>E-mailCorrespondantdossierCNDS</t>
  </si>
  <si>
    <t>Discipline1CNDS</t>
  </si>
  <si>
    <t>MontantjustifieN-1</t>
  </si>
  <si>
    <t>Licences</t>
  </si>
  <si>
    <t>recettesN-1</t>
  </si>
  <si>
    <t>subventionsN-1</t>
  </si>
  <si>
    <t>salairesN-1</t>
  </si>
  <si>
    <t>resultatN-1</t>
  </si>
  <si>
    <t>VerificationCompterendubudgetaction1</t>
  </si>
  <si>
    <t>VerificationCompterendubudgetaction2</t>
  </si>
  <si>
    <t>Le budget est équilibré</t>
  </si>
  <si>
    <t>Thème et Libellé de l'action 1</t>
  </si>
  <si>
    <t>Thème et Libellé de l'action 2</t>
  </si>
  <si>
    <t>Thème et Libellé de l'action 3</t>
  </si>
  <si>
    <t>Thème et Libellé de l'action 4</t>
  </si>
  <si>
    <t>Thème et Libellé de l'action 5</t>
  </si>
  <si>
    <t>Tableau de bord</t>
  </si>
  <si>
    <r>
      <t>- Pour les Comité Départementaux :</t>
    </r>
    <r>
      <rPr>
        <sz val="8"/>
        <rFont val="Arial"/>
        <family val="2"/>
      </rPr>
      <t xml:space="preserve"> </t>
    </r>
    <r>
      <rPr>
        <b/>
        <sz val="8"/>
        <color indexed="10"/>
        <rFont val="Arial"/>
        <family val="2"/>
      </rPr>
      <t>Veuillez indiquer votre N° d'agrément Jeunesse et Sports.</t>
    </r>
  </si>
  <si>
    <t>Le libellé de l'action sera choisi dans le menu déroulant en fonction des directives du CNDS et du thème précédemment sélectionné (cliquer dans la cellule de manière à faire apparaître la flèche du menu déroulant) VOIR LE DETAIL DES DIRECTIVES CNDS A LA FIN DE CE DOCUMENT</t>
  </si>
  <si>
    <t>N°AgrémentCNDS</t>
  </si>
  <si>
    <t>DateJOCNDS</t>
  </si>
  <si>
    <t>N°SIRETCNDS</t>
  </si>
  <si>
    <t>Identification de la personne chargée du dossier de subvention</t>
  </si>
  <si>
    <t>Comp sommeCNDS fiches action et CNDS bugetprév</t>
  </si>
  <si>
    <t>Tab bord : vérif actions/prév</t>
  </si>
  <si>
    <t xml:space="preserve">        Attention : Votre navigateur Internet doit être ouvert afin que vous puissiez avoir un accès</t>
  </si>
  <si>
    <t xml:space="preserve">        direct avec les liens indiqués par les flèches vertes</t>
  </si>
  <si>
    <t>jj/mm/aaaa</t>
  </si>
  <si>
    <t xml:space="preserve">Création : date de publication au Journal Officiel </t>
  </si>
  <si>
    <t>année</t>
  </si>
  <si>
    <t>année n-1</t>
  </si>
  <si>
    <t>date</t>
  </si>
  <si>
    <t>adresse</t>
  </si>
  <si>
    <t>A MODIFIER :</t>
  </si>
  <si>
    <t>département</t>
  </si>
  <si>
    <t>modalités</t>
  </si>
  <si>
    <t>n° de téléphone</t>
  </si>
  <si>
    <t>coordonnées</t>
  </si>
  <si>
    <t>saison n-1</t>
  </si>
  <si>
    <t>Aide à l'accès au club ou Aide directe à l'activité sportive</t>
  </si>
  <si>
    <t>A._B.</t>
  </si>
  <si>
    <t>Accès au sport de haut niveau</t>
  </si>
  <si>
    <t>E.</t>
  </si>
  <si>
    <t>Aide à la formation ou Aide à l'emploi</t>
  </si>
  <si>
    <t>F._G.</t>
  </si>
  <si>
    <t>d.2 - Formation des dirigeantes</t>
  </si>
  <si>
    <t>e.1 - Actions de détection</t>
  </si>
  <si>
    <t>e.2 - Stages sportifs</t>
  </si>
  <si>
    <t>e.3 - Structures en amont haut niveau</t>
  </si>
  <si>
    <t>f.1 - administrative (droit, compta, gest.)</t>
  </si>
  <si>
    <t>f.2 - Responsabilités et animation</t>
  </si>
  <si>
    <t>f.3 - Perfect. encadr. Sportif (tech-péda)</t>
  </si>
  <si>
    <t>k.2 - Accomp. évènement international</t>
  </si>
  <si>
    <t>L.3 - Commissions CNDS et info-doc</t>
  </si>
  <si>
    <t>LIBELLES</t>
  </si>
  <si>
    <t>Le tableau de bord vous indique si vous avez saisi tous les champs de votre demande de subvention. Un message d'erreur vous permet de modifier les informations manquantes où erronées de votre dossier. En cliquant sur la cellule qui vous indique une erreur (message en rouge), vous pouvez directement retourner à l'endroit qui doit être modifié.</t>
  </si>
  <si>
    <t>POUR MEMOIRE : Tableau Récapitulatif</t>
  </si>
  <si>
    <t>DEPENSES</t>
  </si>
  <si>
    <t>dont CNDS</t>
  </si>
  <si>
    <t>66-Charges financières</t>
  </si>
  <si>
    <t>67-Charges exceptionnelles</t>
  </si>
  <si>
    <t>Un tableau récapitulatif qui cumule l'ensemble de vos fiches action figure à droite du tableau prévisionnel et vous aidera à repérer les erreurs éventuelles</t>
  </si>
  <si>
    <t xml:space="preserve">      Communes où Communauté de communes(à détailler)</t>
  </si>
  <si>
    <t xml:space="preserve">            Communes où Communauté de communes</t>
  </si>
  <si>
    <t>Territoire concerné</t>
  </si>
  <si>
    <t>Genre du public</t>
  </si>
  <si>
    <t>Effectifs concernés par l'action</t>
  </si>
  <si>
    <t>Tranche d'âge</t>
  </si>
  <si>
    <r>
      <t>-Fédération Française d'</t>
    </r>
    <r>
      <rPr>
        <b/>
        <sz val="11"/>
        <rFont val="Times New Roman"/>
        <family val="1"/>
      </rPr>
      <t>Athlétisme</t>
    </r>
  </si>
  <si>
    <r>
      <t xml:space="preserve">-Fédération Française des </t>
    </r>
    <r>
      <rPr>
        <b/>
        <sz val="11"/>
        <rFont val="Times New Roman"/>
        <family val="1"/>
      </rPr>
      <t>Sociétés d'Aviron</t>
    </r>
  </si>
  <si>
    <r>
      <t xml:space="preserve">-Fédération Française de </t>
    </r>
    <r>
      <rPr>
        <b/>
        <sz val="11"/>
        <rFont val="Times New Roman"/>
        <family val="1"/>
      </rPr>
      <t>Badminton</t>
    </r>
  </si>
  <si>
    <r>
      <t xml:space="preserve">-Fédération Française de </t>
    </r>
    <r>
      <rPr>
        <b/>
        <sz val="11"/>
        <rFont val="Times New Roman"/>
        <family val="1"/>
      </rPr>
      <t>Baseball, Softball et Cricket</t>
    </r>
  </si>
  <si>
    <r>
      <t>-Fédération Française de</t>
    </r>
    <r>
      <rPr>
        <b/>
        <sz val="11"/>
        <rFont val="Times New Roman"/>
        <family val="1"/>
      </rPr>
      <t xml:space="preserve"> Basketball</t>
    </r>
  </si>
  <si>
    <r>
      <t xml:space="preserve">-Fédération Française de </t>
    </r>
    <r>
      <rPr>
        <b/>
        <sz val="11"/>
        <rFont val="Times New Roman"/>
        <family val="1"/>
      </rPr>
      <t>Boxe</t>
    </r>
  </si>
  <si>
    <r>
      <t xml:space="preserve">-Fédération Française de </t>
    </r>
    <r>
      <rPr>
        <b/>
        <sz val="11"/>
        <rFont val="Times New Roman"/>
        <family val="1"/>
      </rPr>
      <t>Canoë-Kayak</t>
    </r>
  </si>
  <si>
    <r>
      <t xml:space="preserve">-Fédération Française de </t>
    </r>
    <r>
      <rPr>
        <b/>
        <sz val="11"/>
        <rFont val="Times New Roman"/>
        <family val="1"/>
      </rPr>
      <t>Cyclisme</t>
    </r>
  </si>
  <si>
    <r>
      <t>-Fédération Française d’</t>
    </r>
    <r>
      <rPr>
        <b/>
        <sz val="11"/>
        <rFont val="Times New Roman"/>
        <family val="1"/>
      </rPr>
      <t>Equitation</t>
    </r>
  </si>
  <si>
    <r>
      <t>-Fédération Française d'</t>
    </r>
    <r>
      <rPr>
        <b/>
        <sz val="11"/>
        <rFont val="Times New Roman"/>
        <family val="1"/>
      </rPr>
      <t>Escrime</t>
    </r>
  </si>
  <si>
    <r>
      <t xml:space="preserve">-Fédération Française de </t>
    </r>
    <r>
      <rPr>
        <b/>
        <sz val="11"/>
        <rFont val="Times New Roman"/>
        <family val="1"/>
      </rPr>
      <t>Football</t>
    </r>
  </si>
  <si>
    <r>
      <t xml:space="preserve">-Fédération Française de </t>
    </r>
    <r>
      <rPr>
        <b/>
        <sz val="11"/>
        <rFont val="Times New Roman"/>
        <family val="1"/>
      </rPr>
      <t>Golf</t>
    </r>
  </si>
  <si>
    <r>
      <t xml:space="preserve">-Fédération Française de </t>
    </r>
    <r>
      <rPr>
        <b/>
        <sz val="11"/>
        <rFont val="Times New Roman"/>
        <family val="1"/>
      </rPr>
      <t>Gymnastique</t>
    </r>
  </si>
  <si>
    <r>
      <t>-Fédération Française d'</t>
    </r>
    <r>
      <rPr>
        <b/>
        <sz val="11"/>
        <rFont val="Times New Roman"/>
        <family val="1"/>
      </rPr>
      <t>Haltérophilie, Musculation, Force Athlétique et Culturisme</t>
    </r>
  </si>
  <si>
    <r>
      <t xml:space="preserve">-Fédération Française de </t>
    </r>
    <r>
      <rPr>
        <b/>
        <sz val="11"/>
        <rFont val="Times New Roman"/>
        <family val="1"/>
      </rPr>
      <t>Handball</t>
    </r>
  </si>
  <si>
    <r>
      <t xml:space="preserve">-Fédération Française de </t>
    </r>
    <r>
      <rPr>
        <b/>
        <sz val="11"/>
        <rFont val="Times New Roman"/>
        <family val="1"/>
      </rPr>
      <t>Hockey</t>
    </r>
  </si>
  <si>
    <r>
      <t xml:space="preserve">-Fédération Française de </t>
    </r>
    <r>
      <rPr>
        <b/>
        <sz val="11"/>
        <rFont val="Times New Roman"/>
        <family val="1"/>
      </rPr>
      <t>Judo, Ju-Jitsu, Kendo et disciplines associées</t>
    </r>
  </si>
  <si>
    <r>
      <t xml:space="preserve">-Fédération Française de </t>
    </r>
    <r>
      <rPr>
        <b/>
        <sz val="11"/>
        <rFont val="Times New Roman"/>
        <family val="1"/>
      </rPr>
      <t>Lutte</t>
    </r>
  </si>
  <si>
    <r>
      <t xml:space="preserve">-Fédération Française de </t>
    </r>
    <r>
      <rPr>
        <b/>
        <sz val="11"/>
        <rFont val="Times New Roman"/>
        <family val="1"/>
      </rPr>
      <t>Natation</t>
    </r>
  </si>
  <si>
    <r>
      <t xml:space="preserve">-Fédération française de </t>
    </r>
    <r>
      <rPr>
        <b/>
        <sz val="11"/>
        <rFont val="Times New Roman"/>
        <family val="1"/>
      </rPr>
      <t>Pentathlon Moderne</t>
    </r>
  </si>
  <si>
    <r>
      <t xml:space="preserve">-Fédération Française de </t>
    </r>
    <r>
      <rPr>
        <b/>
        <sz val="11"/>
        <rFont val="Times New Roman"/>
        <family val="1"/>
      </rPr>
      <t>Rugby à XIII</t>
    </r>
  </si>
  <si>
    <r>
      <t xml:space="preserve">-Fédération Française de </t>
    </r>
    <r>
      <rPr>
        <b/>
        <sz val="11"/>
        <rFont val="Times New Roman"/>
        <family val="1"/>
      </rPr>
      <t>Ski</t>
    </r>
  </si>
  <si>
    <r>
      <t xml:space="preserve">-Fédération Française des </t>
    </r>
    <r>
      <rPr>
        <b/>
        <sz val="11"/>
        <rFont val="Times New Roman"/>
        <family val="1"/>
      </rPr>
      <t>Sports de Glace</t>
    </r>
  </si>
  <si>
    <r>
      <t xml:space="preserve">-Fédération Française de </t>
    </r>
    <r>
      <rPr>
        <b/>
        <sz val="11"/>
        <rFont val="Times New Roman"/>
        <family val="1"/>
      </rPr>
      <t>Taekwondo et disciplines associées</t>
    </r>
  </si>
  <si>
    <r>
      <t xml:space="preserve">-Fédération Française de </t>
    </r>
    <r>
      <rPr>
        <b/>
        <sz val="11"/>
        <rFont val="Times New Roman"/>
        <family val="1"/>
      </rPr>
      <t>Tennis</t>
    </r>
  </si>
  <si>
    <r>
      <t xml:space="preserve">-Fédération Française de </t>
    </r>
    <r>
      <rPr>
        <b/>
        <sz val="11"/>
        <rFont val="Times New Roman"/>
        <family val="1"/>
      </rPr>
      <t>Tennis de Table</t>
    </r>
  </si>
  <si>
    <r>
      <t xml:space="preserve">-Fédération Française de </t>
    </r>
    <r>
      <rPr>
        <b/>
        <sz val="11"/>
        <rFont val="Times New Roman"/>
        <family val="1"/>
      </rPr>
      <t>Tir</t>
    </r>
  </si>
  <si>
    <r>
      <t xml:space="preserve">-Fédération Française de </t>
    </r>
    <r>
      <rPr>
        <b/>
        <sz val="11"/>
        <rFont val="Times New Roman"/>
        <family val="1"/>
      </rPr>
      <t>Tir à l'Arc</t>
    </r>
  </si>
  <si>
    <r>
      <t>-Fédération Française</t>
    </r>
    <r>
      <rPr>
        <b/>
        <sz val="11"/>
        <rFont val="Times New Roman"/>
        <family val="1"/>
      </rPr>
      <t xml:space="preserve"> </t>
    </r>
    <r>
      <rPr>
        <sz val="11"/>
        <rFont val="Times New Roman"/>
        <family val="1"/>
      </rPr>
      <t>de</t>
    </r>
    <r>
      <rPr>
        <b/>
        <sz val="11"/>
        <rFont val="Times New Roman"/>
        <family val="1"/>
      </rPr>
      <t xml:space="preserve"> Triathlon</t>
    </r>
  </si>
  <si>
    <r>
      <t xml:space="preserve">-Fédération Française de </t>
    </r>
    <r>
      <rPr>
        <b/>
        <sz val="11"/>
        <rFont val="Times New Roman"/>
        <family val="1"/>
      </rPr>
      <t>Voile</t>
    </r>
  </si>
  <si>
    <r>
      <t>-Fédération Française de</t>
    </r>
    <r>
      <rPr>
        <b/>
        <sz val="11"/>
        <rFont val="Times New Roman"/>
        <family val="1"/>
      </rPr>
      <t xml:space="preserve"> Volley-Ball</t>
    </r>
  </si>
  <si>
    <r>
      <t>-</t>
    </r>
    <r>
      <rPr>
        <sz val="11"/>
        <rFont val="Times New Roman"/>
        <family val="1"/>
      </rPr>
      <t>Fédération Française de</t>
    </r>
    <r>
      <rPr>
        <b/>
        <sz val="11"/>
        <rFont val="Times New Roman"/>
        <family val="1"/>
      </rPr>
      <t xml:space="preserve"> Hockey sur glace</t>
    </r>
  </si>
  <si>
    <r>
      <t>-Fédération Française d'</t>
    </r>
    <r>
      <rPr>
        <b/>
        <sz val="11"/>
        <rFont val="Times New Roman"/>
        <family val="1"/>
      </rPr>
      <t>Aéromodélisme</t>
    </r>
  </si>
  <si>
    <r>
      <t xml:space="preserve">-Fédération Nationale </t>
    </r>
    <r>
      <rPr>
        <b/>
        <sz val="11"/>
        <rFont val="Times New Roman"/>
        <family val="1"/>
      </rPr>
      <t>Aéronautique</t>
    </r>
  </si>
  <si>
    <r>
      <t>-Fédération Française d'</t>
    </r>
    <r>
      <rPr>
        <b/>
        <sz val="11"/>
        <rFont val="Times New Roman"/>
        <family val="1"/>
      </rPr>
      <t>Aérostation</t>
    </r>
  </si>
  <si>
    <r>
      <t>-Union des fédérations d’</t>
    </r>
    <r>
      <rPr>
        <b/>
        <sz val="11"/>
        <rFont val="Times New Roman"/>
        <family val="1"/>
      </rPr>
      <t xml:space="preserve">Aïkido </t>
    </r>
  </si>
  <si>
    <r>
      <t>-Fédération Française d'</t>
    </r>
    <r>
      <rPr>
        <b/>
        <sz val="11"/>
        <rFont val="Times New Roman"/>
        <family val="1"/>
      </rPr>
      <t>Aïkido, Aïkibudo et affinitaires</t>
    </r>
    <r>
      <rPr>
        <sz val="11"/>
        <rFont val="Times New Roman"/>
        <family val="1"/>
      </rPr>
      <t xml:space="preserve"> </t>
    </r>
  </si>
  <si>
    <r>
      <t>-Fédération Française d</t>
    </r>
    <r>
      <rPr>
        <b/>
        <sz val="11"/>
        <rFont val="Times New Roman"/>
        <family val="1"/>
      </rPr>
      <t>’Aïkido et</t>
    </r>
    <r>
      <rPr>
        <sz val="11"/>
        <rFont val="Times New Roman"/>
        <family val="1"/>
      </rPr>
      <t xml:space="preserve"> </t>
    </r>
    <r>
      <rPr>
        <b/>
        <sz val="11"/>
        <rFont val="Times New Roman"/>
        <family val="1"/>
      </rPr>
      <t xml:space="preserve">de Budo </t>
    </r>
  </si>
  <si>
    <r>
      <t xml:space="preserve">-Fédération Française du </t>
    </r>
    <r>
      <rPr>
        <b/>
        <sz val="11"/>
        <rFont val="Times New Roman"/>
        <family val="1"/>
      </rPr>
      <t>Sport</t>
    </r>
    <r>
      <rPr>
        <sz val="11"/>
        <rFont val="Times New Roman"/>
        <family val="1"/>
      </rPr>
      <t xml:space="preserve"> </t>
    </r>
    <r>
      <rPr>
        <b/>
        <sz val="11"/>
        <rFont val="Times New Roman"/>
        <family val="1"/>
      </rPr>
      <t>Automobile</t>
    </r>
  </si>
  <si>
    <r>
      <t xml:space="preserve">-Fédération Française de </t>
    </r>
    <r>
      <rPr>
        <b/>
        <sz val="11"/>
        <rFont val="Times New Roman"/>
        <family val="1"/>
      </rPr>
      <t>Jeu de</t>
    </r>
    <r>
      <rPr>
        <sz val="11"/>
        <rFont val="Times New Roman"/>
        <family val="1"/>
      </rPr>
      <t xml:space="preserve"> </t>
    </r>
    <r>
      <rPr>
        <b/>
        <sz val="11"/>
        <rFont val="Times New Roman"/>
        <family val="1"/>
      </rPr>
      <t>Balle au Tambourin</t>
    </r>
  </si>
  <si>
    <r>
      <t xml:space="preserve">-Fédération Française de </t>
    </r>
    <r>
      <rPr>
        <b/>
        <sz val="11"/>
        <rFont val="Times New Roman"/>
        <family val="1"/>
      </rPr>
      <t>Ballon au Poing</t>
    </r>
  </si>
  <si>
    <r>
      <t xml:space="preserve">-Fédération Française de </t>
    </r>
    <r>
      <rPr>
        <b/>
        <sz val="11"/>
        <rFont val="Times New Roman"/>
        <family val="1"/>
      </rPr>
      <t>Ball-Trap et de tir à balle</t>
    </r>
  </si>
  <si>
    <r>
      <t xml:space="preserve">-Fédération Française de </t>
    </r>
    <r>
      <rPr>
        <b/>
        <sz val="11"/>
        <rFont val="Times New Roman"/>
        <family val="1"/>
      </rPr>
      <t>Billard</t>
    </r>
  </si>
  <si>
    <r>
      <t xml:space="preserve">-Fédération Française de </t>
    </r>
    <r>
      <rPr>
        <b/>
        <sz val="11"/>
        <rFont val="Times New Roman"/>
        <family val="1"/>
      </rPr>
      <t>Bowling et de Sports de Quilles</t>
    </r>
  </si>
  <si>
    <r>
      <t xml:space="preserve">-Fédération Française de </t>
    </r>
    <r>
      <rPr>
        <b/>
        <sz val="11"/>
        <rFont val="Times New Roman"/>
        <family val="1"/>
      </rPr>
      <t>Char à Voile</t>
    </r>
  </si>
  <si>
    <r>
      <t>-</t>
    </r>
    <r>
      <rPr>
        <sz val="11"/>
        <rFont val="Times New Roman"/>
        <family val="1"/>
      </rPr>
      <t>Fédération Française de</t>
    </r>
    <r>
      <rPr>
        <b/>
        <sz val="11"/>
        <rFont val="Times New Roman"/>
        <family val="1"/>
      </rPr>
      <t xml:space="preserve"> Course Camarguaise </t>
    </r>
  </si>
  <si>
    <r>
      <t xml:space="preserve">-Fédération Française de </t>
    </r>
    <r>
      <rPr>
        <b/>
        <sz val="11"/>
        <rFont val="Times New Roman"/>
        <family val="1"/>
      </rPr>
      <t xml:space="preserve">Course Landaise </t>
    </r>
  </si>
  <si>
    <r>
      <t xml:space="preserve">-Fédération Française de </t>
    </r>
    <r>
      <rPr>
        <b/>
        <sz val="11"/>
        <rFont val="Times New Roman"/>
        <family val="1"/>
      </rPr>
      <t>Course d'Orientation</t>
    </r>
  </si>
  <si>
    <r>
      <t xml:space="preserve">-Fédération Française de </t>
    </r>
    <r>
      <rPr>
        <b/>
        <sz val="11"/>
        <rFont val="Times New Roman"/>
        <family val="1"/>
      </rPr>
      <t>Cyclotourisme</t>
    </r>
  </si>
  <si>
    <r>
      <t xml:space="preserve">-Fédération Française de </t>
    </r>
    <r>
      <rPr>
        <b/>
        <sz val="11"/>
        <rFont val="Times New Roman"/>
        <family val="1"/>
      </rPr>
      <t>Danse</t>
    </r>
  </si>
  <si>
    <r>
      <t xml:space="preserve">-Fédération Française des </t>
    </r>
    <r>
      <rPr>
        <b/>
        <sz val="11"/>
        <rFont val="Times New Roman"/>
        <family val="1"/>
      </rPr>
      <t xml:space="preserve">Echecs </t>
    </r>
  </si>
  <si>
    <r>
      <t>-Fédération Française d'</t>
    </r>
    <r>
      <rPr>
        <b/>
        <sz val="11"/>
        <rFont val="Times New Roman"/>
        <family val="1"/>
      </rPr>
      <t>Etudes et Sports Sous-Marins</t>
    </r>
  </si>
  <si>
    <r>
      <t xml:space="preserve">-Fédération Française de </t>
    </r>
    <r>
      <rPr>
        <b/>
        <sz val="11"/>
        <rFont val="Times New Roman"/>
        <family val="1"/>
      </rPr>
      <t>Football Américain</t>
    </r>
  </si>
  <si>
    <r>
      <t>-</t>
    </r>
    <r>
      <rPr>
        <sz val="11"/>
        <rFont val="Times New Roman"/>
        <family val="1"/>
      </rPr>
      <t xml:space="preserve">Fédération Française de </t>
    </r>
    <r>
      <rPr>
        <b/>
        <sz val="11"/>
        <rFont val="Times New Roman"/>
        <family val="1"/>
      </rPr>
      <t>Full Contact et disciplines associées</t>
    </r>
  </si>
  <si>
    <r>
      <t xml:space="preserve">-Fédération Française de </t>
    </r>
    <r>
      <rPr>
        <b/>
        <sz val="11"/>
        <rFont val="Times New Roman"/>
        <family val="1"/>
      </rPr>
      <t>Giraviation</t>
    </r>
  </si>
  <si>
    <r>
      <t xml:space="preserve">-Fédération Française de </t>
    </r>
    <r>
      <rPr>
        <b/>
        <sz val="11"/>
        <rFont val="Times New Roman"/>
        <family val="1"/>
      </rPr>
      <t>Javelot et Tir sur Cible</t>
    </r>
  </si>
  <si>
    <r>
      <t xml:space="preserve">-Fédération Française de </t>
    </r>
    <r>
      <rPr>
        <b/>
        <sz val="11"/>
        <rFont val="Times New Roman"/>
        <family val="1"/>
      </rPr>
      <t>Joutes et Sauvetage Nautique</t>
    </r>
  </si>
  <si>
    <r>
      <t xml:space="preserve">-Fédération Française de </t>
    </r>
    <r>
      <rPr>
        <b/>
        <sz val="11"/>
        <rFont val="Times New Roman"/>
        <family val="1"/>
      </rPr>
      <t>Karaté et disciplines associées</t>
    </r>
  </si>
  <si>
    <r>
      <t xml:space="preserve">-Fédération Française de </t>
    </r>
    <r>
      <rPr>
        <b/>
        <sz val="11"/>
        <rFont val="Times New Roman"/>
        <family val="1"/>
      </rPr>
      <t>Longue Paume</t>
    </r>
  </si>
  <si>
    <r>
      <t xml:space="preserve">-Fédération Française de la </t>
    </r>
    <r>
      <rPr>
        <b/>
        <sz val="11"/>
        <rFont val="Times New Roman"/>
        <family val="1"/>
      </rPr>
      <t>Montagne et de l'Escalade</t>
    </r>
  </si>
  <si>
    <r>
      <t xml:space="preserve">-Fédération Française de </t>
    </r>
    <r>
      <rPr>
        <b/>
        <sz val="11"/>
        <rFont val="Times New Roman"/>
        <family val="1"/>
      </rPr>
      <t>Motocyclisme</t>
    </r>
  </si>
  <si>
    <r>
      <t xml:space="preserve">-Fédération Française de </t>
    </r>
    <r>
      <rPr>
        <b/>
        <sz val="11"/>
        <rFont val="Times New Roman"/>
        <family val="1"/>
      </rPr>
      <t>Motonautique</t>
    </r>
  </si>
  <si>
    <r>
      <t>-</t>
    </r>
    <r>
      <rPr>
        <sz val="11"/>
        <rFont val="Times New Roman"/>
        <family val="1"/>
      </rPr>
      <t xml:space="preserve">Fédération Française de </t>
    </r>
    <r>
      <rPr>
        <b/>
        <sz val="11"/>
        <rFont val="Times New Roman"/>
        <family val="1"/>
      </rPr>
      <t>Muay Thaï et disciplines associées</t>
    </r>
  </si>
  <si>
    <r>
      <t xml:space="preserve">-Fédération Française de </t>
    </r>
    <r>
      <rPr>
        <b/>
        <sz val="11"/>
        <rFont val="Times New Roman"/>
        <family val="1"/>
      </rPr>
      <t>Parachutisme</t>
    </r>
  </si>
  <si>
    <r>
      <t xml:space="preserve">-Fédération Française de </t>
    </r>
    <r>
      <rPr>
        <b/>
        <sz val="11"/>
        <rFont val="Times New Roman"/>
        <family val="1"/>
      </rPr>
      <t>Jeu de</t>
    </r>
    <r>
      <rPr>
        <sz val="11"/>
        <rFont val="Times New Roman"/>
        <family val="1"/>
      </rPr>
      <t xml:space="preserve"> </t>
    </r>
    <r>
      <rPr>
        <b/>
        <sz val="11"/>
        <rFont val="Times New Roman"/>
        <family val="1"/>
      </rPr>
      <t xml:space="preserve">Paume </t>
    </r>
  </si>
  <si>
    <r>
      <t>-Fédération Française de</t>
    </r>
    <r>
      <rPr>
        <b/>
        <sz val="11"/>
        <rFont val="Times New Roman"/>
        <family val="1"/>
      </rPr>
      <t xml:space="preserve"> Pêche au Coup</t>
    </r>
  </si>
  <si>
    <r>
      <t xml:space="preserve">-Fédération Française des </t>
    </r>
    <r>
      <rPr>
        <b/>
        <sz val="11"/>
        <rFont val="Times New Roman"/>
        <family val="1"/>
      </rPr>
      <t>Pêcheurs en Mer</t>
    </r>
  </si>
  <si>
    <r>
      <t xml:space="preserve">-Fédération Française des </t>
    </r>
    <r>
      <rPr>
        <b/>
        <sz val="11"/>
        <rFont val="Times New Roman"/>
        <family val="1"/>
      </rPr>
      <t>Pêcheurs à la Mouche et au Lancer</t>
    </r>
  </si>
  <si>
    <r>
      <t xml:space="preserve">-Fédération Française de </t>
    </r>
    <r>
      <rPr>
        <b/>
        <sz val="11"/>
        <rFont val="Times New Roman"/>
        <family val="1"/>
      </rPr>
      <t>Pelote Basque</t>
    </r>
  </si>
  <si>
    <r>
      <t xml:space="preserve">-Fédération Française de </t>
    </r>
    <r>
      <rPr>
        <b/>
        <sz val="11"/>
        <rFont val="Times New Roman"/>
        <family val="1"/>
      </rPr>
      <t>Pétanque et Jeu Provençal</t>
    </r>
  </si>
  <si>
    <r>
      <t xml:space="preserve">-Fédération Française de </t>
    </r>
    <r>
      <rPr>
        <b/>
        <sz val="11"/>
        <rFont val="Times New Roman"/>
        <family val="1"/>
      </rPr>
      <t>Planeur Ultra Léger motorisé</t>
    </r>
  </si>
  <si>
    <r>
      <t xml:space="preserve">-Fédération Française de </t>
    </r>
    <r>
      <rPr>
        <b/>
        <sz val="11"/>
        <rFont val="Times New Roman"/>
        <family val="1"/>
      </rPr>
      <t>Pulka et Traîneau à Chiens</t>
    </r>
    <r>
      <rPr>
        <sz val="11"/>
        <rFont val="Times New Roman"/>
        <family val="1"/>
      </rPr>
      <t xml:space="preserve"> </t>
    </r>
  </si>
  <si>
    <r>
      <t xml:space="preserve">-Fédération française de  </t>
    </r>
    <r>
      <rPr>
        <b/>
        <sz val="11"/>
        <rFont val="Times New Roman"/>
        <family val="1"/>
      </rPr>
      <t>Polo</t>
    </r>
  </si>
  <si>
    <r>
      <t xml:space="preserve">-Fédération Française de la </t>
    </r>
    <r>
      <rPr>
        <b/>
        <sz val="11"/>
        <rFont val="Times New Roman"/>
        <family val="1"/>
      </rPr>
      <t>Randonnée Pédestre</t>
    </r>
  </si>
  <si>
    <r>
      <t xml:space="preserve">-Fédération Française de </t>
    </r>
    <r>
      <rPr>
        <b/>
        <sz val="11"/>
        <rFont val="Times New Roman"/>
        <family val="1"/>
      </rPr>
      <t>Roller Skating</t>
    </r>
    <r>
      <rPr>
        <sz val="11"/>
        <rFont val="Times New Roman"/>
        <family val="1"/>
      </rPr>
      <t xml:space="preserve"> </t>
    </r>
  </si>
  <si>
    <r>
      <t xml:space="preserve">-Fédération Française de </t>
    </r>
    <r>
      <rPr>
        <b/>
        <sz val="11"/>
        <rFont val="Times New Roman"/>
        <family val="1"/>
      </rPr>
      <t>Rugby</t>
    </r>
    <r>
      <rPr>
        <sz val="11"/>
        <rFont val="Times New Roman"/>
        <family val="1"/>
      </rPr>
      <t xml:space="preserve"> </t>
    </r>
  </si>
  <si>
    <r>
      <t xml:space="preserve">-Fédération Française de </t>
    </r>
    <r>
      <rPr>
        <b/>
        <sz val="11"/>
        <rFont val="Times New Roman"/>
        <family val="1"/>
      </rPr>
      <t>Sauvetage et de Secourisme</t>
    </r>
  </si>
  <si>
    <r>
      <t xml:space="preserve">-Fédération Française de </t>
    </r>
    <r>
      <rPr>
        <b/>
        <sz val="11"/>
        <rFont val="Times New Roman"/>
        <family val="1"/>
      </rPr>
      <t>Savate, Boxe Française, et disciplines associées</t>
    </r>
  </si>
  <si>
    <r>
      <t xml:space="preserve">-Fédération Française de </t>
    </r>
    <r>
      <rPr>
        <b/>
        <sz val="11"/>
        <rFont val="Times New Roman"/>
        <family val="1"/>
      </rPr>
      <t>Ski Nautique</t>
    </r>
  </si>
  <si>
    <r>
      <t>-Fédération Française de</t>
    </r>
    <r>
      <rPr>
        <b/>
        <sz val="11"/>
        <rFont val="Times New Roman"/>
        <family val="1"/>
      </rPr>
      <t xml:space="preserve"> Spéléologie</t>
    </r>
  </si>
  <si>
    <r>
      <t xml:space="preserve">-Fédération Française des </t>
    </r>
    <r>
      <rPr>
        <b/>
        <sz val="11"/>
        <rFont val="Times New Roman"/>
        <family val="1"/>
      </rPr>
      <t>Sports de</t>
    </r>
    <r>
      <rPr>
        <sz val="11"/>
        <rFont val="Times New Roman"/>
        <family val="1"/>
      </rPr>
      <t xml:space="preserve"> </t>
    </r>
    <r>
      <rPr>
        <b/>
        <sz val="11"/>
        <rFont val="Times New Roman"/>
        <family val="1"/>
      </rPr>
      <t>Boules</t>
    </r>
  </si>
  <si>
    <r>
      <t xml:space="preserve">-Fédération française de </t>
    </r>
    <r>
      <rPr>
        <b/>
        <sz val="11"/>
        <rFont val="Times New Roman"/>
        <family val="1"/>
      </rPr>
      <t>Sports de contact</t>
    </r>
  </si>
  <si>
    <r>
      <t xml:space="preserve">-Fédération Française des </t>
    </r>
    <r>
      <rPr>
        <b/>
        <sz val="11"/>
        <rFont val="Times New Roman"/>
        <family val="1"/>
      </rPr>
      <t>Sports de Traîneau et de Ski Pulka et cross canin</t>
    </r>
  </si>
  <si>
    <r>
      <t xml:space="preserve">-Fédération Française de </t>
    </r>
    <r>
      <rPr>
        <b/>
        <sz val="11"/>
        <rFont val="Times New Roman"/>
        <family val="1"/>
      </rPr>
      <t>Squash</t>
    </r>
  </si>
  <si>
    <r>
      <t xml:space="preserve">-Fédération Française de </t>
    </r>
    <r>
      <rPr>
        <b/>
        <sz val="11"/>
        <rFont val="Times New Roman"/>
        <family val="1"/>
      </rPr>
      <t xml:space="preserve">Surf </t>
    </r>
  </si>
  <si>
    <r>
      <t xml:space="preserve">-Fédération Française de  </t>
    </r>
    <r>
      <rPr>
        <b/>
        <sz val="11"/>
        <rFont val="Times New Roman"/>
        <family val="1"/>
      </rPr>
      <t>Wushu, arts énergétiques et martiaux chinois</t>
    </r>
    <r>
      <rPr>
        <sz val="11"/>
        <rFont val="Times New Roman"/>
        <family val="1"/>
      </rPr>
      <t xml:space="preserve"> </t>
    </r>
  </si>
  <si>
    <r>
      <t xml:space="preserve">-Fédération Française de </t>
    </r>
    <r>
      <rPr>
        <b/>
        <sz val="11"/>
        <rFont val="Times New Roman"/>
        <family val="1"/>
      </rPr>
      <t>Twirling-Bâton</t>
    </r>
  </si>
  <si>
    <r>
      <t xml:space="preserve">-Fédération Française de </t>
    </r>
    <r>
      <rPr>
        <b/>
        <sz val="11"/>
        <rFont val="Times New Roman"/>
        <family val="1"/>
      </rPr>
      <t>Vol à Voile</t>
    </r>
  </si>
  <si>
    <r>
      <t xml:space="preserve">-Fédération Française de </t>
    </r>
    <r>
      <rPr>
        <b/>
        <sz val="11"/>
        <rFont val="Times New Roman"/>
        <family val="1"/>
      </rPr>
      <t>Vol Libre</t>
    </r>
  </si>
  <si>
    <r>
      <t xml:space="preserve">-Fédération des </t>
    </r>
    <r>
      <rPr>
        <b/>
        <sz val="11"/>
        <rFont val="Times New Roman"/>
        <family val="1"/>
      </rPr>
      <t>Clubs Alpins Français et de montagne</t>
    </r>
  </si>
  <si>
    <r>
      <t>-Fédération Française d'</t>
    </r>
    <r>
      <rPr>
        <b/>
        <sz val="11"/>
        <rFont val="Times New Roman"/>
        <family val="1"/>
      </rPr>
      <t>Education Physique et de Gymnastique Volontaire</t>
    </r>
  </si>
  <si>
    <r>
      <t>-Fédération Française pour l'</t>
    </r>
    <r>
      <rPr>
        <b/>
        <sz val="11"/>
        <rFont val="Times New Roman"/>
        <family val="1"/>
      </rPr>
      <t>Entraînement Physique dans le Monde Moderne</t>
    </r>
  </si>
  <si>
    <r>
      <t xml:space="preserve">-Fédération Française de la </t>
    </r>
    <r>
      <rPr>
        <b/>
        <sz val="11"/>
        <rFont val="Times New Roman"/>
        <family val="1"/>
      </rPr>
      <t xml:space="preserve">Retraite Sportive </t>
    </r>
  </si>
  <si>
    <r>
      <t xml:space="preserve">-Fédération Française du </t>
    </r>
    <r>
      <rPr>
        <b/>
        <sz val="11"/>
        <rFont val="Times New Roman"/>
        <family val="1"/>
      </rPr>
      <t>Sport Travailliste</t>
    </r>
  </si>
  <si>
    <r>
      <t xml:space="preserve">-Fédération des </t>
    </r>
    <r>
      <rPr>
        <b/>
        <sz val="11"/>
        <rFont val="Times New Roman"/>
        <family val="1"/>
      </rPr>
      <t>Clubs Sportifs et Artistiques de la Défense Nationale</t>
    </r>
  </si>
  <si>
    <r>
      <t xml:space="preserve">-Fédération Nationale du </t>
    </r>
    <r>
      <rPr>
        <b/>
        <sz val="11"/>
        <rFont val="Times New Roman"/>
        <family val="1"/>
      </rPr>
      <t>Sport en Milieu Rural</t>
    </r>
  </si>
  <si>
    <r>
      <t xml:space="preserve">-Fédération </t>
    </r>
    <r>
      <rPr>
        <b/>
        <sz val="11"/>
        <rFont val="Times New Roman"/>
        <family val="1"/>
      </rPr>
      <t>Sportive et Culturelle de France</t>
    </r>
  </si>
  <si>
    <r>
      <t xml:space="preserve">-Fédération </t>
    </r>
    <r>
      <rPr>
        <b/>
        <sz val="11"/>
        <rFont val="Times New Roman"/>
        <family val="1"/>
      </rPr>
      <t>Sportive et Culturelle Maccabi</t>
    </r>
    <r>
      <rPr>
        <sz val="11"/>
        <rFont val="Times New Roman"/>
        <family val="1"/>
      </rPr>
      <t xml:space="preserve"> </t>
    </r>
  </si>
  <si>
    <r>
      <t xml:space="preserve">-Fédération </t>
    </r>
    <r>
      <rPr>
        <b/>
        <sz val="11"/>
        <rFont val="Times New Roman"/>
        <family val="1"/>
      </rPr>
      <t>Sportive et Gymnique du Travail</t>
    </r>
  </si>
  <si>
    <r>
      <t xml:space="preserve">-Fédération </t>
    </r>
    <r>
      <rPr>
        <b/>
        <sz val="11"/>
        <rFont val="Times New Roman"/>
        <family val="1"/>
      </rPr>
      <t>Sportive de la Police Française</t>
    </r>
  </si>
  <si>
    <r>
      <t xml:space="preserve">-Centre Nautique des </t>
    </r>
    <r>
      <rPr>
        <b/>
        <sz val="11"/>
        <rFont val="Times New Roman"/>
        <family val="1"/>
      </rPr>
      <t>Glénans</t>
    </r>
  </si>
  <si>
    <r>
      <t xml:space="preserve">-Fédération Française </t>
    </r>
    <r>
      <rPr>
        <b/>
        <sz val="11"/>
        <rFont val="Times New Roman"/>
        <family val="1"/>
      </rPr>
      <t>Omnisports des Personnels de l’Educ. Nat. et J. et Sports</t>
    </r>
    <r>
      <rPr>
        <sz val="11"/>
        <rFont val="Times New Roman"/>
        <family val="1"/>
      </rPr>
      <t xml:space="preserve"> </t>
    </r>
  </si>
  <si>
    <r>
      <t xml:space="preserve">-Fédération Française du </t>
    </r>
    <r>
      <rPr>
        <b/>
        <sz val="11"/>
        <rFont val="Times New Roman"/>
        <family val="1"/>
      </rPr>
      <t>Sport d’Entreprise</t>
    </r>
  </si>
  <si>
    <r>
      <t xml:space="preserve">-Union Nationale Sportive </t>
    </r>
    <r>
      <rPr>
        <b/>
        <sz val="11"/>
        <rFont val="Times New Roman"/>
        <family val="1"/>
      </rPr>
      <t>Léo Lagrange</t>
    </r>
    <r>
      <rPr>
        <sz val="11"/>
        <rFont val="Times New Roman"/>
        <family val="1"/>
      </rPr>
      <t xml:space="preserve"> </t>
    </r>
  </si>
  <si>
    <r>
      <t>-Fédération sportive des</t>
    </r>
    <r>
      <rPr>
        <b/>
        <sz val="11"/>
        <rFont val="Times New Roman"/>
        <family val="1"/>
      </rPr>
      <t xml:space="preserve"> ASPTT</t>
    </r>
  </si>
  <si>
    <r>
      <t>-</t>
    </r>
    <r>
      <rPr>
        <sz val="11"/>
        <rFont val="Times New Roman"/>
        <family val="1"/>
      </rPr>
      <t>Fédération Française des</t>
    </r>
    <r>
      <rPr>
        <b/>
        <sz val="11"/>
        <rFont val="Times New Roman"/>
        <family val="1"/>
      </rPr>
      <t xml:space="preserve"> Sports Populaires</t>
    </r>
  </si>
  <si>
    <r>
      <t xml:space="preserve">-Fédération Française </t>
    </r>
    <r>
      <rPr>
        <b/>
        <sz val="11"/>
        <rFont val="Times New Roman"/>
        <family val="1"/>
      </rPr>
      <t>Handisport</t>
    </r>
  </si>
  <si>
    <r>
      <t xml:space="preserve">-Fédération Française du </t>
    </r>
    <r>
      <rPr>
        <b/>
        <sz val="11"/>
        <rFont val="Times New Roman"/>
        <family val="1"/>
      </rPr>
      <t>Sport Adapté</t>
    </r>
  </si>
  <si>
    <r>
      <t xml:space="preserve">-Fédération Française du </t>
    </r>
    <r>
      <rPr>
        <b/>
        <sz val="11"/>
        <rFont val="Times New Roman"/>
        <family val="1"/>
      </rPr>
      <t>Sport Universitaire</t>
    </r>
  </si>
  <si>
    <r>
      <t xml:space="preserve">-Union Générale Sportive de </t>
    </r>
    <r>
      <rPr>
        <b/>
        <sz val="11"/>
        <rFont val="Times New Roman"/>
        <family val="1"/>
      </rPr>
      <t>l'Enseignement Libre</t>
    </r>
  </si>
  <si>
    <r>
      <t xml:space="preserve">-Union Nationale des </t>
    </r>
    <r>
      <rPr>
        <b/>
        <sz val="11"/>
        <rFont val="Times New Roman"/>
        <family val="1"/>
      </rPr>
      <t>Clubs Universitaires</t>
    </r>
  </si>
  <si>
    <r>
      <t xml:space="preserve">-Union Nationale du </t>
    </r>
    <r>
      <rPr>
        <b/>
        <sz val="11"/>
        <rFont val="Times New Roman"/>
        <family val="1"/>
      </rPr>
      <t>Sport Scolaire</t>
    </r>
  </si>
  <si>
    <r>
      <t>-Union Sportive de l'</t>
    </r>
    <r>
      <rPr>
        <b/>
        <sz val="11"/>
        <rFont val="Times New Roman"/>
        <family val="1"/>
      </rPr>
      <t>Enseignement du Premier Degré</t>
    </r>
  </si>
  <si>
    <r>
      <t xml:space="preserve">-Association Française pour un </t>
    </r>
    <r>
      <rPr>
        <b/>
        <sz val="11"/>
        <rFont val="Times New Roman"/>
        <family val="1"/>
      </rPr>
      <t>Sport sans violence et pour le Fair-Play</t>
    </r>
    <r>
      <rPr>
        <sz val="11"/>
        <rFont val="Times New Roman"/>
        <family val="1"/>
      </rPr>
      <t xml:space="preserve"> </t>
    </r>
  </si>
  <si>
    <r>
      <t xml:space="preserve">-Association nationale des </t>
    </r>
    <r>
      <rPr>
        <b/>
        <sz val="11"/>
        <rFont val="Times New Roman"/>
        <family val="1"/>
      </rPr>
      <t>Centres Ecoles et Foyers de Ski de Fond</t>
    </r>
    <r>
      <rPr>
        <sz val="11"/>
        <rFont val="Times New Roman"/>
        <family val="1"/>
      </rPr>
      <t xml:space="preserve"> </t>
    </r>
  </si>
  <si>
    <r>
      <t xml:space="preserve">-Fédération Française des </t>
    </r>
    <r>
      <rPr>
        <b/>
        <sz val="11"/>
        <rFont val="Times New Roman"/>
        <family val="1"/>
      </rPr>
      <t>Clubs Omnisports</t>
    </r>
  </si>
  <si>
    <r>
      <t xml:space="preserve">-Association Française du </t>
    </r>
    <r>
      <rPr>
        <b/>
        <sz val="11"/>
        <rFont val="Times New Roman"/>
        <family val="1"/>
      </rPr>
      <t>Corps Arbitral Multisports</t>
    </r>
  </si>
  <si>
    <r>
      <t xml:space="preserve">-Fédération Nationale des </t>
    </r>
    <r>
      <rPr>
        <b/>
        <sz val="11"/>
        <rFont val="Times New Roman"/>
        <family val="1"/>
      </rPr>
      <t>Joinvillais</t>
    </r>
  </si>
  <si>
    <r>
      <t xml:space="preserve">-Fédération Française des </t>
    </r>
    <r>
      <rPr>
        <b/>
        <sz val="11"/>
        <rFont val="Times New Roman"/>
        <family val="1"/>
      </rPr>
      <t>Médaillés de la Jeunesse et des Sports</t>
    </r>
  </si>
  <si>
    <r>
      <t xml:space="preserve">-Fédération Nationale des </t>
    </r>
    <r>
      <rPr>
        <b/>
        <sz val="11"/>
        <rFont val="Times New Roman"/>
        <family val="1"/>
      </rPr>
      <t>Offices Municipaux du Sport</t>
    </r>
    <r>
      <rPr>
        <sz val="11"/>
        <rFont val="Times New Roman"/>
        <family val="1"/>
      </rPr>
      <t xml:space="preserve"> </t>
    </r>
  </si>
  <si>
    <r>
      <t xml:space="preserve">-Union Nationale pour le </t>
    </r>
    <r>
      <rPr>
        <b/>
        <sz val="11"/>
        <rFont val="Times New Roman"/>
        <family val="1"/>
      </rPr>
      <t>Décathlon Olympique Moderne</t>
    </r>
    <r>
      <rPr>
        <sz val="11"/>
        <rFont val="Times New Roman"/>
        <family val="1"/>
      </rPr>
      <t xml:space="preserve"> </t>
    </r>
  </si>
  <si>
    <r>
      <t xml:space="preserve">-Comité Français </t>
    </r>
    <r>
      <rPr>
        <b/>
        <sz val="11"/>
        <rFont val="Times New Roman"/>
        <family val="1"/>
      </rPr>
      <t>Pierre de Coubertin</t>
    </r>
  </si>
  <si>
    <r>
      <t xml:space="preserve">-Fédération des </t>
    </r>
    <r>
      <rPr>
        <b/>
        <sz val="11"/>
        <rFont val="Times New Roman"/>
        <family val="1"/>
      </rPr>
      <t>Internationaux du sport français</t>
    </r>
  </si>
  <si>
    <r>
      <t xml:space="preserve">-Association française des </t>
    </r>
    <r>
      <rPr>
        <b/>
        <sz val="11"/>
        <rFont val="Times New Roman"/>
        <family val="1"/>
      </rPr>
      <t>collectionneurs olympiques sportifs (AFCOS)</t>
    </r>
  </si>
  <si>
    <t>-Trans-Forme</t>
  </si>
  <si>
    <t>-Fédération Française de Double dutch</t>
  </si>
  <si>
    <t>Si le message d'erreur rouge 'revoir les fiches actions' apparaît dans la colonne à coté d'un montant; vous devez modifier  ce montant des fiches actions de telle sorte que la somme des fiches action soit inférieure au montant de votre budget prévisionnel sur l'écriture correspondante.</t>
  </si>
  <si>
    <t>Le budget prévisionnel de l'association englobe au minimum l'ensemble des fiches actions. Pour chaque ligne financière des dépenses et des recettes, les montants correspondants de l'ensemble des fiches actions ne devront donc pas dépasser les lignes budgétaires apparaissant au budget prévisionnel. Un message d'aide figurant dans l'onglet 'V - Budget prévisionnel' vous indique si vos fiches actions sont conformes au projet du budget prévisionnel.</t>
  </si>
  <si>
    <t>Pièces à joindre au dossier de demande de subvention</t>
  </si>
  <si>
    <t>Pour une première demande :</t>
  </si>
  <si>
    <t>Pour un renouvellement :</t>
  </si>
  <si>
    <t>6. Le rapport du commissaire aux comptes pour les associations qui en ont désigné un, notamment celles qui ont reçu annuellement plus de 153 000 euros de dons ou de subventions</t>
  </si>
  <si>
    <t>Description de l'Action N°6
en lien avec le plan de développement</t>
  </si>
  <si>
    <t xml:space="preserve">                   Com. de commune,  Pays (à détailler)</t>
  </si>
  <si>
    <t>Association</t>
  </si>
  <si>
    <t>Date Journal Officiel</t>
  </si>
  <si>
    <t>ONGLET</t>
  </si>
  <si>
    <t>II - Présentation de votre association</t>
  </si>
  <si>
    <t>III - Compte rendu actions</t>
  </si>
  <si>
    <t>Cases à renseigner</t>
  </si>
  <si>
    <t>Action 1 : budget désequilibré</t>
  </si>
  <si>
    <t>Action 2 : budget désequilibré</t>
  </si>
  <si>
    <t>Action 3 : budget désequilibré</t>
  </si>
  <si>
    <t>Action 4 : budget désequilibré</t>
  </si>
  <si>
    <t>Action 5 : budget désequilibré</t>
  </si>
  <si>
    <t>Budget prévisionnel</t>
  </si>
  <si>
    <t>NE PAS SAISIR LES CENTIMES D'EUROS</t>
  </si>
  <si>
    <t>Récapitulatif de votre saisie : Toute information non renseignée entraînera le rejet de votre dossier</t>
  </si>
  <si>
    <t>Toute information non renseignée entraînera le rejet de votre dossier</t>
  </si>
  <si>
    <t>http://sig.ville.gouv.fr/Synthese/24</t>
  </si>
  <si>
    <t>Indiquer le nombre de personnes concernées habitants dans l'ensemble des communes des cantons suivants :</t>
  </si>
  <si>
    <t>Action ( ) réalisée</t>
  </si>
  <si>
    <r>
      <t xml:space="preserve">1. </t>
    </r>
    <r>
      <rPr>
        <b/>
        <sz val="10"/>
        <color indexed="10"/>
        <rFont val="Arial"/>
        <family val="2"/>
      </rPr>
      <t>Plan de développement</t>
    </r>
    <r>
      <rPr>
        <sz val="10"/>
        <color indexed="10"/>
        <rFont val="Arial"/>
        <family val="2"/>
      </rPr>
      <t xml:space="preserve"> </t>
    </r>
    <r>
      <rPr>
        <b/>
        <sz val="10"/>
        <color indexed="10"/>
        <rFont val="Arial"/>
        <family val="2"/>
      </rPr>
      <t>ou projet associatif</t>
    </r>
    <r>
      <rPr>
        <sz val="10"/>
        <color indexed="10"/>
        <rFont val="Arial"/>
        <family val="2"/>
      </rPr>
      <t xml:space="preserve"> prenant en compte les dimensions sportives, éducatives, sociales voire économiques de la discipline et du territoire concerné </t>
    </r>
    <r>
      <rPr>
        <i/>
        <sz val="10"/>
        <color indexed="10"/>
        <rFont val="Arial"/>
        <family val="2"/>
      </rPr>
      <t>(vous pouvez fournir votre propre document ou remplir la maquette téléchargeable sur le site www.centre.drjscs.gouv.fr).</t>
    </r>
  </si>
  <si>
    <t>Absence de projet associatif ou plan de développement</t>
  </si>
  <si>
    <r>
      <t xml:space="preserve">7. Le plus récent </t>
    </r>
    <r>
      <rPr>
        <b/>
        <sz val="10"/>
        <rFont val="Arial"/>
        <family val="2"/>
      </rPr>
      <t>rapport d’activité approuvé (avec compte de résultat et bilan)</t>
    </r>
    <r>
      <rPr>
        <sz val="10"/>
        <rFont val="Arial"/>
        <family val="0"/>
      </rPr>
      <t>.</t>
    </r>
  </si>
  <si>
    <t xml:space="preserve">        Feu rouge ! - Modifiez votre saisie selon les remarques qui apparaissent</t>
  </si>
  <si>
    <t>Pour les associations souhaitant fournir leur propres documents comptables, nous vous demandons de renseigner le tableau ci-dessous à des fins de traitements facilités</t>
  </si>
  <si>
    <t>L'attention du demandeur est appelée sur le fait que les indication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sollicités.</t>
  </si>
  <si>
    <t xml:space="preserve">Votre fichier une fois renseigné sera renvoyé à l'adresse mail suivante :
drjscs45-cnds@drjscs.gouv.fr   </t>
  </si>
  <si>
    <t>Par ailleurs, l'onglet 'Attestation sur l'honneur' doit être imprimé et signé par  le représentant légal de l'association et renvoyé par voie postale ou électronique, accompagnée des pièces obligatoires.</t>
  </si>
  <si>
    <t>DRJSCS Centre - 122 faubourg Bannier - CS 74204 - 45042 ORLEANS cedex 1/ drjscs45-cnds@drjscs.gouv.fr</t>
  </si>
  <si>
    <t>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sollicités.</t>
  </si>
  <si>
    <t>Cas de non recevabilité de votre demande de subvention</t>
  </si>
  <si>
    <t>II - Présentation de votre asso</t>
  </si>
  <si>
    <t>IV - Fiches actions</t>
  </si>
  <si>
    <t>Durée de l'action</t>
  </si>
  <si>
    <t>Lieu(x) de réalisation  et dates de mise en œuvre</t>
  </si>
  <si>
    <r>
      <t xml:space="preserve">DEPENSES </t>
    </r>
    <r>
      <rPr>
        <b/>
        <sz val="9"/>
        <rFont val="Arial"/>
        <family val="2"/>
      </rPr>
      <t>(Charges spécifiques à l'action)</t>
    </r>
  </si>
  <si>
    <t>NomOrganisateurCNDS</t>
  </si>
  <si>
    <t xml:space="preserve">Fonctions </t>
  </si>
  <si>
    <t>Fonctions techniques</t>
  </si>
  <si>
    <t>administratives…...………...</t>
  </si>
  <si>
    <t>Tableau 1</t>
  </si>
  <si>
    <t>Tableau 2</t>
  </si>
  <si>
    <t>Tableau 3</t>
  </si>
  <si>
    <t>Courriel 1</t>
  </si>
  <si>
    <t>AdresseCNDS</t>
  </si>
  <si>
    <t>CodePostalCNDS</t>
  </si>
  <si>
    <t>Commune_SiegeCNDS</t>
  </si>
  <si>
    <t>TelOrgCNDS</t>
  </si>
  <si>
    <t>TelecopCNDS</t>
  </si>
  <si>
    <t>AdressemailCNDS</t>
  </si>
  <si>
    <t>SiteInternetCNDS</t>
  </si>
  <si>
    <t>Affiliation1CNDS</t>
  </si>
  <si>
    <t>Association sportive non déclarée en tant qu'établissement d'APS, et/ou non agréée jeunesse et sport</t>
  </si>
  <si>
    <t>Cas de rejet possibles (subvention = 0€)</t>
  </si>
  <si>
    <t>Pas de compte-rendu d'utilisation de la dernière subvention allouée</t>
  </si>
  <si>
    <t>Déséquilibre du budget prévisionnel de l'association</t>
  </si>
  <si>
    <t>Inadéquation entre les budgets d'action et le budget prévisionnel de l'association</t>
  </si>
  <si>
    <t>Le désequilibre du budget prévisionnel d'une action annule la dite action (pas d'attribution CNDS pour cette action)</t>
  </si>
  <si>
    <t>minimum</t>
  </si>
  <si>
    <t xml:space="preserve">La réception de l'ensemble des documents suivants : [ Fichier informatique + Attestation sur l'honneur + pièces à joindre] validera son enregistrement </t>
  </si>
  <si>
    <t>Nombre de salariés bénéficiant :</t>
  </si>
  <si>
    <t>d'une autre aide de l'Etat</t>
  </si>
  <si>
    <t>d'un Plan Sport Emploi …….</t>
  </si>
  <si>
    <t>(hors PSE)…………………….</t>
  </si>
  <si>
    <t>Taux de subventionnement
de l'action :</t>
  </si>
  <si>
    <t>DOSSIER</t>
  </si>
  <si>
    <t>TABLEAU DE BORD</t>
  </si>
  <si>
    <r>
      <t xml:space="preserve">Participation Jeunesse et Sports - </t>
    </r>
    <r>
      <rPr>
        <b/>
        <sz val="10"/>
        <color indexed="16"/>
        <rFont val="Arial"/>
        <family val="2"/>
      </rPr>
      <t xml:space="preserve">CNDS </t>
    </r>
  </si>
  <si>
    <r>
      <t xml:space="preserve">Nous attirons votre attention sur le fait qu'aucune subvention en dessous de </t>
    </r>
    <r>
      <rPr>
        <sz val="10"/>
        <color indexed="57"/>
        <rFont val="Arial"/>
        <family val="2"/>
      </rPr>
      <t>750€</t>
    </r>
    <r>
      <rPr>
        <sz val="10"/>
        <rFont val="Arial"/>
        <family val="2"/>
      </rPr>
      <t xml:space="preserve"> ne sera accordée</t>
    </r>
  </si>
  <si>
    <t>d'un Plan Sport Emploi</t>
  </si>
  <si>
    <t>Nombre de salariés bénéficiant………….</t>
  </si>
  <si>
    <t>……………..</t>
  </si>
  <si>
    <t>d'un emploi en C.D.I.</t>
  </si>
  <si>
    <t>d'un emploi en C.D.D.</t>
  </si>
  <si>
    <t>TOTAL…..</t>
  </si>
  <si>
    <t>Bénévoles réguliers……</t>
  </si>
  <si>
    <t>Bénévoles occasionnels…..</t>
  </si>
  <si>
    <t>Adulte…..</t>
  </si>
  <si>
    <r>
      <t>- précise que cette subvention, si elle est accordée, devra être versée</t>
    </r>
    <r>
      <rPr>
        <b/>
        <sz val="9"/>
        <color indexed="18"/>
        <rFont val="Tahoma"/>
        <family val="2"/>
      </rPr>
      <t xml:space="preserve"> </t>
    </r>
    <r>
      <rPr>
        <sz val="9"/>
        <rFont val="Tahoma"/>
        <family val="2"/>
      </rPr>
      <t>:</t>
    </r>
  </si>
  <si>
    <t>Budget Prévisionnel de l'association</t>
  </si>
  <si>
    <t>SigleOrgCNDS</t>
  </si>
  <si>
    <t>Services extérieurs</t>
  </si>
  <si>
    <t>Autres charges gestion courante</t>
  </si>
  <si>
    <t>Gestion financière</t>
  </si>
  <si>
    <t>Charges exceptionnelles</t>
  </si>
  <si>
    <t>Subventions</t>
  </si>
  <si>
    <t>Menu déroulant</t>
  </si>
  <si>
    <t>LEGENDES</t>
  </si>
  <si>
    <t xml:space="preserve">        Zone à renseigner - Ces zones changent de couleur une fois renseignées</t>
  </si>
  <si>
    <t>Par application du règlement (CE) n°1998/2006 de la Commission du 15/12/2006, concernant l'application des articles 87 et 88 du traité aux aides de minimis.</t>
  </si>
  <si>
    <t>Demande de subvention au titre de la part territoriale du CNDS</t>
  </si>
  <si>
    <r>
      <t xml:space="preserve">atteste que l'association </t>
    </r>
    <r>
      <rPr>
        <b/>
        <sz val="10"/>
        <color indexed="10"/>
        <rFont val="Tahoma"/>
        <family val="2"/>
      </rPr>
      <t>n'a pas bénéficié</t>
    </r>
    <r>
      <rPr>
        <b/>
        <sz val="10"/>
        <rFont val="Tahoma"/>
        <family val="2"/>
      </rPr>
      <t xml:space="preserve"> d'un montant total d'aides publiques spécifiques
supérieur à 200 000€ sur 3 exercices.</t>
    </r>
  </si>
  <si>
    <r>
      <t xml:space="preserve">atteste que l'association </t>
    </r>
    <r>
      <rPr>
        <b/>
        <sz val="10"/>
        <color indexed="10"/>
        <rFont val="Tahoma"/>
        <family val="2"/>
      </rPr>
      <t>a</t>
    </r>
    <r>
      <rPr>
        <b/>
        <sz val="10"/>
        <rFont val="Tahoma"/>
        <family val="2"/>
      </rPr>
      <t xml:space="preserve"> bénéficié d'un montant total d'aides publiques spécifiques
supérieur à 200 000€ sur 3 exercices.</t>
    </r>
  </si>
  <si>
    <t>Bénéficaire</t>
  </si>
  <si>
    <t>Nom court</t>
  </si>
  <si>
    <t>Nom long</t>
  </si>
  <si>
    <t>Adresse</t>
  </si>
  <si>
    <t>CP</t>
  </si>
  <si>
    <t>Ville</t>
  </si>
  <si>
    <t>Fax</t>
  </si>
  <si>
    <t>N° SIRET</t>
  </si>
  <si>
    <t>Région Centre</t>
  </si>
  <si>
    <r>
      <t xml:space="preserve"> </t>
    </r>
    <r>
      <rPr>
        <sz val="10"/>
        <color indexed="10"/>
        <rFont val="Arial"/>
        <family val="2"/>
      </rPr>
      <t>Région Centre</t>
    </r>
  </si>
  <si>
    <t xml:space="preserve">        Feu vert ! - Pas de problème de saisie (pour les tableaux à calcul)</t>
  </si>
  <si>
    <t xml:space="preserve">        Case à cocher</t>
  </si>
  <si>
    <t>Revoir les fiches action</t>
  </si>
  <si>
    <t>Le fichier téléchargé doit être renommé par le nom complet de votre association</t>
  </si>
  <si>
    <t xml:space="preserve">        Feu rouge ! - La somme des fiches actions ne doit pas dépasser votre budget prévisionnel</t>
  </si>
  <si>
    <t>I._J.</t>
  </si>
  <si>
    <t>ATTENTION : CET ONGLET COMPORTE 3 PAGES</t>
  </si>
  <si>
    <t>Nom de l’association</t>
  </si>
  <si>
    <t>h.3- Lutte harcèl &amp; violences sexuelles</t>
  </si>
  <si>
    <t>h.4 - Prévention du dopage</t>
  </si>
  <si>
    <t>Pratiques féminines et responsabilités</t>
  </si>
  <si>
    <t>Aide à l'emploi</t>
  </si>
  <si>
    <t>Développement durable ou Développement des sports de nature</t>
  </si>
  <si>
    <t>Ecrire le nom de l'association complet tel qu'il est déclaré</t>
  </si>
  <si>
    <t>Indiquer le nom complet, ne pas utiliser de sigle</t>
  </si>
  <si>
    <t>Nom abrégé de votre association (s'il existe) ex. CEST</t>
  </si>
  <si>
    <t xml:space="preserve">Remplir absolument cette case pour faciliter la correspondance avec votre association ou vous-même </t>
  </si>
  <si>
    <t>exemple : président, secrétaire, membre du bureau, autre,….</t>
  </si>
  <si>
    <t>Corriger les informations qui suivent si besoin</t>
  </si>
  <si>
    <t>Merci de saisir la date en format : jj/mm/aaaa</t>
  </si>
  <si>
    <t>Merci de saisir la date en format jj/mm/aaaa</t>
  </si>
  <si>
    <t>Précisez l'(es) autre(s) agréments et leur(s) numéro(s)</t>
  </si>
  <si>
    <t>Vous indiquerez le nombre de personnes participant à l’activité de votre association, tant de manière bénévole que rémunérée. S’agissant des personnes salariées, vous indiquerez le nombre de CDI, d’une part, et les personnes à temps partiel, d’autre part.</t>
  </si>
  <si>
    <t>Bénévoles réguliers</t>
  </si>
  <si>
    <t>Participation active : minimum de deux fois par mois dans le cadre de l'association</t>
  </si>
  <si>
    <t>Bénévoles occasionnels</t>
  </si>
  <si>
    <t>NE RIEN INSCRIRE - Total calculé automatiquement</t>
  </si>
  <si>
    <t>DONT nombre de pratiquants hors compétition (loisirs)</t>
  </si>
  <si>
    <t>Indiquer le nombre des pratiquants Loisir compris dans l'effectif total</t>
  </si>
  <si>
    <t>Effectifs au sein du conseil d'administration</t>
  </si>
  <si>
    <t>Nombre calculé en équivalent temps plein</t>
  </si>
  <si>
    <t>Chaque tableau est à renseigner indépendamment des autres tableaux.</t>
  </si>
  <si>
    <t>Le Total des emplois du tableau 1 doit se retrouver ventilé dans le tableau 3</t>
  </si>
  <si>
    <t>Indiquez le nombre en équivalent temps plein</t>
  </si>
  <si>
    <t>administratives</t>
  </si>
  <si>
    <t>et pédagogiques</t>
  </si>
  <si>
    <t>Nombre de salariés bénéficiant</t>
  </si>
  <si>
    <t>Tous emplois confondus, quel qu'en soit le financement.</t>
  </si>
  <si>
    <t>Concerne uniquement la saison sportive passée</t>
  </si>
  <si>
    <t>NE PAS INDIQUER LES CENTIMES D'EUROS. Indiquez '0' si les montants en question sont nuls.</t>
  </si>
  <si>
    <t>Montant du dernier exercice chiffré</t>
  </si>
  <si>
    <t>Tapez '0' si ce montant est nul</t>
  </si>
  <si>
    <t>Montant du dernier exercice chiffré - Charges sociales comprises - Tapez '0' si ce montant est nul</t>
  </si>
  <si>
    <t>Différence entre les recettes et les dépenses ; ce montant peut être négatif - Tapez '0' si ce montant est nul</t>
  </si>
  <si>
    <t>Adulte</t>
  </si>
  <si>
    <t>Indiquez un nombre</t>
  </si>
  <si>
    <t>Age dominant</t>
  </si>
  <si>
    <t>Dates ou périodes de l'action</t>
  </si>
  <si>
    <t>Précisez le nombre de jours, mois, où année</t>
  </si>
  <si>
    <t>Budget (réalisé) de l'action ( ) :</t>
  </si>
  <si>
    <t>Détailler si nécessaire</t>
  </si>
  <si>
    <t>Description de l'Action N°( )</t>
  </si>
  <si>
    <t>Contenus et objectifs de l’action</t>
  </si>
  <si>
    <t>Choisir le public ciblé en utilisant le menu déroulant à droite de la cellule</t>
  </si>
  <si>
    <t>Choisir la tranche d'âge en utilisant le menu déroulant à droite de la cellule</t>
  </si>
  <si>
    <t>Indiquez un nombre approximatif</t>
  </si>
  <si>
    <t>MENU DEROULANT EN BAS A DROITE DE LA CELLULE</t>
  </si>
  <si>
    <t>Indiquer le territoire dans lequel vous allez prioritairement mettre en œuvre cette action.</t>
  </si>
  <si>
    <t>Modifiez si nécessaire - Si le signataire n’est pas le représentant légal de l’association, merci de joindre le pouvoir lui permettant d’engager celle-ci.</t>
  </si>
  <si>
    <t>NE RIEN REMPLIR - Montant total de votre demande de subvention - le calcul  additionne automatiquement la somme totale des fiches actions que vous avez remplies</t>
  </si>
  <si>
    <t>FORMAT DATE : taper "jj/mm/aaaa</t>
  </si>
  <si>
    <r>
      <t xml:space="preserve">Les zones à renseigner sont soit du texte (ex : nom du club), soit des chiffres (ex : un code postal), soit une case à cocher simplement. </t>
    </r>
    <r>
      <rPr>
        <b/>
        <sz val="8"/>
        <rFont val="Tahoma"/>
        <family val="2"/>
      </rPr>
      <t>Une case non renseignée reste de couleur jaune.</t>
    </r>
  </si>
  <si>
    <t>Informations générales</t>
  </si>
  <si>
    <t>Le code APE ou NAF est le code par type d'activité (a été changé pour toutes les associations en 2008). Vérifiez votre code APE sur le site de l'INSEE Centre</t>
  </si>
  <si>
    <t>Merci de saisir sans séparation votre code postal (ex 11222)</t>
  </si>
  <si>
    <t>Merci de saisir sans séparation votre n° de tel . (ex. 0122334455)</t>
  </si>
  <si>
    <t>L'identification de la personne ressource nous permettra d'être réactif en cas de problème  lié au dossier.</t>
  </si>
  <si>
    <t>année n-1et saison</t>
  </si>
  <si>
    <t>Déterminer le niveau sportif de votre association en utilisant le menu déroulant - Cliquez sur la petite flèche pour faire apparaître le menu déroulant</t>
  </si>
  <si>
    <t>Facultatif : vous indiquerez, si vous en bénéficiez, le label que vous attribue votre fédération. Ex. "Club Formateur"</t>
  </si>
  <si>
    <t>Les montants des cotisations à communiquer entendent le prix hors le coût de la licence</t>
  </si>
  <si>
    <t>Attention Budget Déséquilibré</t>
  </si>
  <si>
    <t>Détailler au maximum l'action que vous projetez de mettre en œuvre</t>
  </si>
  <si>
    <t>Détailler au maximum l'action que vous avez mis en œuvre</t>
  </si>
  <si>
    <t>adresses</t>
  </si>
  <si>
    <t>1) choisir dans le premier menu déroulant le type de fédération à laquelle votre association est affiliée.
2) choisir dans le deuxième menu déroulant la fédération à laquelle votre association est affiliée. Les fédérations sont classées par ordre alphabétique.</t>
  </si>
  <si>
    <t>TOUS LES AUTRES TERRITOIRES</t>
  </si>
  <si>
    <t>6.8 Hors territoires prioritaires :</t>
  </si>
  <si>
    <t>IV -Fiches actions</t>
  </si>
  <si>
    <t>Indiquer le nombre de personnes concernées habitants dans l'un des quartiers suivants :</t>
  </si>
  <si>
    <t>Niveau de pratique le plus élevé de votre club</t>
  </si>
  <si>
    <t>Arbitres et éducateurs ayant une activité au sein du club</t>
  </si>
  <si>
    <t>Mode d'emploi</t>
  </si>
  <si>
    <t>Procédures à suivre</t>
  </si>
  <si>
    <t>Matières et fournitures</t>
  </si>
  <si>
    <t>Locations</t>
  </si>
  <si>
    <t>Entretien</t>
  </si>
  <si>
    <t>Assurances</t>
  </si>
  <si>
    <t>Honoraires</t>
  </si>
  <si>
    <t>Publicité</t>
  </si>
  <si>
    <t>Secours en nature</t>
  </si>
  <si>
    <t>Bénévolat</t>
  </si>
  <si>
    <t>Montant en Euros</t>
  </si>
  <si>
    <t>RECETTES</t>
  </si>
  <si>
    <t>60-Achats</t>
  </si>
  <si>
    <t>70-Ventes de produits finis, prestations de services</t>
  </si>
  <si>
    <t>Achats d'études et de prestations de service</t>
  </si>
  <si>
    <t>Marchandises</t>
  </si>
  <si>
    <t>Achats non stockés de matières et fournitures</t>
  </si>
  <si>
    <t>Prestations de services</t>
  </si>
  <si>
    <t>Fournitures non stockables (eau, énergie)</t>
  </si>
  <si>
    <t>Fournitures d'entretien et de petit équipement</t>
  </si>
  <si>
    <t>Fournitures administratives</t>
  </si>
  <si>
    <t>Autres fournitures</t>
  </si>
  <si>
    <t>61-Services extérieurs</t>
  </si>
  <si>
    <t>Sous-traitance générale</t>
  </si>
  <si>
    <t>Locations mobilières et immobilières</t>
  </si>
  <si>
    <t>Entretien et réparation</t>
  </si>
  <si>
    <t>Documentation</t>
  </si>
  <si>
    <t>Divers</t>
  </si>
  <si>
    <t>62-Autres services extérieurs</t>
  </si>
  <si>
    <t>Thème et Libellé de l'action 6</t>
  </si>
  <si>
    <t>Budget de l'action 6</t>
  </si>
  <si>
    <t>Equipe Technique régionale</t>
  </si>
  <si>
    <t>n°6</t>
  </si>
  <si>
    <t>Rémunérations intermédiaires et honoraires</t>
  </si>
  <si>
    <t>Publicité, publication</t>
  </si>
  <si>
    <t>Déplacements, missions et réceptions</t>
  </si>
  <si>
    <t>Frais postaux et de télécommunication</t>
  </si>
  <si>
    <t>Services bancaires</t>
  </si>
  <si>
    <t>63-Impôts et taxes</t>
  </si>
  <si>
    <t>Impôts et taxes sur rémunérations</t>
  </si>
  <si>
    <t>Autres impôts et taxes</t>
  </si>
  <si>
    <t>64-Charges de personnel</t>
  </si>
  <si>
    <t>Rémunération du personnel</t>
  </si>
  <si>
    <t>Autres (précisez)</t>
  </si>
  <si>
    <t>Charges sociales</t>
  </si>
  <si>
    <t>Autres charges de personnel</t>
  </si>
  <si>
    <t>Uni</t>
  </si>
  <si>
    <t>='II - Présentation de votre asso'!$E$17</t>
  </si>
  <si>
    <t>65-Autres charges de gestion courante</t>
  </si>
  <si>
    <t>Cotisations</t>
  </si>
  <si>
    <t>sur opérations de gestion</t>
  </si>
  <si>
    <t>68-Dotation aux amortissements, provisions</t>
  </si>
  <si>
    <t>sur exercices antérieurs</t>
  </si>
  <si>
    <t>Total des charges prévisionnelles</t>
  </si>
  <si>
    <t>Total des produits prévisionnels</t>
  </si>
  <si>
    <t>86-emploi des contributions volontaires en nature</t>
  </si>
  <si>
    <t>87-contributions volontaires en nature</t>
  </si>
  <si>
    <t>Mise à disposition gratuite des biens et prestations</t>
  </si>
  <si>
    <t>Prestations en nature</t>
  </si>
  <si>
    <t>Personnels bénévoles</t>
  </si>
  <si>
    <t>Dons en nature</t>
  </si>
  <si>
    <t xml:space="preserve">Total des charges </t>
  </si>
  <si>
    <t>Total des produits</t>
  </si>
  <si>
    <t>Contenus et objectifs de l’action :</t>
  </si>
  <si>
    <t>Prestations de service</t>
  </si>
  <si>
    <t>74-Subventions demandées</t>
  </si>
  <si>
    <t>CNDS</t>
  </si>
  <si>
    <t>75-Autres produits de gestion courante</t>
  </si>
  <si>
    <t xml:space="preserve">Fédération d’affiliation   </t>
  </si>
  <si>
    <t xml:space="preserve">Discipline sportive   </t>
  </si>
  <si>
    <t>Nom de l’association :</t>
  </si>
  <si>
    <t>TOTAL</t>
  </si>
  <si>
    <t>Hommes</t>
  </si>
  <si>
    <t>Femmes</t>
  </si>
  <si>
    <t>Age dominant :</t>
  </si>
  <si>
    <t>Dates ou périodes de l'action :</t>
  </si>
  <si>
    <t xml:space="preserve">        Menu déroulant : cliquez sur la petite flèche à droite pour faire apparaître le menu déroulant</t>
  </si>
  <si>
    <t>Jeunes (-18 ans) concernés par l'action</t>
  </si>
  <si>
    <t>Cocher la case correspondante à la situation de votre association
Sont concernées les aides publiques de toute nature (subventions directes, mise à disposition de personnels ou de locaux, exonération de charges sociales ou fiscales) attribuées par l'Etat, les collectivités territoriales, les établissements publics ou l'Union européenne.
Les aides dites de minimis dont le montant global par association est inférieur à un plafond de 200 000€ sur trois ans sont considérées comme n'affectant pas les échanges entre Etats membres et/ou susceptibles de fausser la concurrence.</t>
  </si>
  <si>
    <t>Ce Tableau vous indique le total par ligne des fiches actions que vous avez portées, la somme de vos fiches actions apparait dans le tableau qui suit  (le budget prévisionnel 'consolidé' doit prendre en compte la somme de ces fiches action)</t>
  </si>
  <si>
    <t>Ligne régionale de crédit formation</t>
  </si>
  <si>
    <t>Formation de l'encadrement technique</t>
  </si>
  <si>
    <t>Formation spécifique des dirigeants</t>
  </si>
  <si>
    <t>Formation des juges, arbitres et commissaires</t>
  </si>
  <si>
    <t>Format° techn.</t>
  </si>
  <si>
    <t xml:space="preserve">Format° juge </t>
  </si>
  <si>
    <t>Format° dirig.</t>
  </si>
  <si>
    <t>n°1 Total Form°</t>
  </si>
  <si>
    <t>Formation</t>
  </si>
  <si>
    <t>Sont concernées les aides publiques de toute nature (subventions directes, mise à disposition de personnels ou de locaux, exonération de charges sociales ou fiscales) attribuées par l'Etat, les collectivités territoriales, les établissements publics ou l'Union européenne.
Les aides dites de minimis dont le montant global par association est inférieur à un plafond de 200 000€ sur trois ans sont considérées comme n'affectant pas les échanges entre Etats membres et/ou susceptibles de fausser la concurrence.</t>
  </si>
  <si>
    <t>Intitulé de l'action</t>
  </si>
  <si>
    <t>Votre association est-elle reconnue d’utilité publique ?</t>
  </si>
  <si>
    <t>Votre association dispose-t-elle d’un commissaire aux comptes ?</t>
  </si>
  <si>
    <t>Public(s) ciblé(s)</t>
  </si>
  <si>
    <t>Méthode d’évaluation prévue pour l’action</t>
  </si>
  <si>
    <t>Commune</t>
  </si>
  <si>
    <t>Code Postal</t>
  </si>
  <si>
    <t>Téléphone</t>
  </si>
  <si>
    <t>Télécopie</t>
  </si>
  <si>
    <t>Site Internet</t>
  </si>
  <si>
    <t>Nom</t>
  </si>
  <si>
    <t>Prénom</t>
  </si>
  <si>
    <t>Qualité</t>
  </si>
  <si>
    <t>en date du</t>
  </si>
  <si>
    <t>attribué par</t>
  </si>
  <si>
    <t>N° d’agrément</t>
  </si>
  <si>
    <t>Libellé de l’action</t>
  </si>
  <si>
    <t>Analyse</t>
  </si>
  <si>
    <t>Produits des activités annexes</t>
  </si>
  <si>
    <t>Code guichet</t>
  </si>
  <si>
    <t>Numéro de compte</t>
  </si>
  <si>
    <t>Attention</t>
  </si>
  <si>
    <t>ATTESTATION SUR L'HONNEUR</t>
  </si>
  <si>
    <t>représentant(e) légal(e) de l’association,</t>
  </si>
  <si>
    <t>au compte bancaire ou postal de l’association  :</t>
  </si>
  <si>
    <t>Code Banque / Etablissement</t>
  </si>
  <si>
    <t>Clé RIB / RIP</t>
  </si>
  <si>
    <t xml:space="preserve">Fait, le </t>
  </si>
  <si>
    <t xml:space="preserve"> à </t>
  </si>
  <si>
    <t>Signature</t>
  </si>
  <si>
    <t>Toute fausse déclaration est passible de peines d’emprisonnement et d’amendes prévues par les articles 441-6 et 441-7 du code pénal.</t>
  </si>
  <si>
    <t>Le droit d’accès aux informations prévues par la loi n° 78-17 du 6 janvier 1978 relative à l’informatique, aux fichiers et aux libertés s’exerce auprès du service ou de l’Etablissement auprès duquel vous avez déposé votre dossier.</t>
  </si>
  <si>
    <t xml:space="preserve">Je soussigné(e), </t>
  </si>
  <si>
    <t>Nom du titulaire du compte</t>
  </si>
  <si>
    <t>Banque ou centre</t>
  </si>
  <si>
    <t>Domiciliation</t>
  </si>
  <si>
    <t>Demande une subvention de</t>
  </si>
  <si>
    <t>Présentation de votre association</t>
  </si>
  <si>
    <t>Courriel</t>
  </si>
  <si>
    <t>Courriel 2</t>
  </si>
  <si>
    <t>Adresse de son siège social (avenue, rue, voie,…)</t>
  </si>
  <si>
    <t>- Certifie que l’association est régulièrement déclarée,</t>
  </si>
  <si>
    <t>- Certifie que l’association est en règle au regard de l’ensemble des déclarations sociales et fiscales ainsi que des cotisations et paiements y afférant,</t>
  </si>
  <si>
    <t>- Certifie exactes et sincères les informations du présent dossier, notamment la mention de l’ensemble des demandes de subventions introduites auprès d’autres financeurs publics,</t>
  </si>
  <si>
    <t>1 - Licenciés </t>
  </si>
  <si>
    <t>2 - Conseil d’Administration</t>
  </si>
  <si>
    <t>Loisir Adulte</t>
  </si>
  <si>
    <t>Masse salariale</t>
  </si>
  <si>
    <t>Résultat net</t>
  </si>
  <si>
    <t>1 - Eléments financiers</t>
  </si>
  <si>
    <t>4 - Autres informations :</t>
  </si>
  <si>
    <t>International</t>
  </si>
  <si>
    <t>National</t>
  </si>
  <si>
    <t>Régional</t>
  </si>
  <si>
    <t>Départemental</t>
  </si>
  <si>
    <t>L'association sollicite pour cette action, auprès du CNDS, une subvention de :</t>
  </si>
  <si>
    <t>74-Subventions d'exploitation</t>
  </si>
  <si>
    <t>CHARGES</t>
  </si>
  <si>
    <t>PRODUITS</t>
  </si>
  <si>
    <t>Thème de l’action</t>
  </si>
  <si>
    <t>Compte rendu d'utilisation</t>
  </si>
  <si>
    <t>Jeune (-18ans)</t>
  </si>
  <si>
    <t>Loisir Jeune (-18ans)</t>
  </si>
  <si>
    <t>Total</t>
  </si>
  <si>
    <t>Adultes (+18 ans) concernés par l'action</t>
  </si>
  <si>
    <t xml:space="preserve">        Vous permet d'aller sur l'onglet correspondant aux explications</t>
  </si>
  <si>
    <t>Indiquez dans le tableau ci-dessous les agréments administratifs autres que Jeunesse et Sport.</t>
  </si>
  <si>
    <t>et pédagogiques…...…..</t>
  </si>
  <si>
    <t>Votre fichier de demande de subvention téléchargé doit être renommé et sauvegardé dans les dossiers de votre ordinateur, et être renvoyé par voie informatique une fois renseigné.</t>
  </si>
  <si>
    <t>Numéro agrément</t>
  </si>
  <si>
    <t>Numéro siret</t>
  </si>
  <si>
    <t>Licences hommes</t>
  </si>
  <si>
    <t>Licences femmes</t>
  </si>
  <si>
    <t>Conseil d'administration</t>
  </si>
  <si>
    <t>Masse salariale N-1</t>
  </si>
  <si>
    <t>Résultat net N-1</t>
  </si>
  <si>
    <t>Achats</t>
  </si>
  <si>
    <t>Autres services extérieurs</t>
  </si>
  <si>
    <t>Dotation aux amortissement</t>
  </si>
  <si>
    <t>Autres produits de gestion courante</t>
  </si>
  <si>
    <t>Reprise sur amortisement</t>
  </si>
  <si>
    <t xml:space="preserve">        Vous permet de revenir aux commentaires explicatifs de l'onglet 'lisez-moi'</t>
  </si>
  <si>
    <t xml:space="preserve">                    Conseil Régional</t>
  </si>
  <si>
    <t>Décrire précisément la mise en œuvre de l'action</t>
  </si>
  <si>
    <t>de la dernière subvention accordée</t>
  </si>
  <si>
    <t>Coût prévisionnel de l'action</t>
  </si>
  <si>
    <t>Récapitulatif des actions</t>
  </si>
  <si>
    <t>Action</t>
  </si>
  <si>
    <t>Nombre de personnes touchées</t>
  </si>
  <si>
    <t>Subvention demandée</t>
  </si>
  <si>
    <t>Objectif opérationnel</t>
  </si>
  <si>
    <t>Modalité ou dispositif</t>
  </si>
  <si>
    <t>Statut des bénéficaires</t>
  </si>
  <si>
    <t>Statut administratif</t>
  </si>
  <si>
    <t>n°2</t>
  </si>
  <si>
    <t>n°3</t>
  </si>
  <si>
    <t>n°4</t>
  </si>
  <si>
    <t>n°5</t>
  </si>
  <si>
    <t>Totaux</t>
  </si>
  <si>
    <t xml:space="preserve">                    Conseil Général</t>
  </si>
  <si>
    <t>FEDERATIONS UNISPORT OLYMPIQUES</t>
  </si>
  <si>
    <t>FEDERATIONS UNISPORT NON OLYMPIQUES</t>
  </si>
  <si>
    <t>MODE D'EMPLOI</t>
  </si>
  <si>
    <t>Taux de subventionnement de l'action :</t>
  </si>
  <si>
    <t>Ce pourcentage correspond au ratio du total des subventions pour cette action par rapport au coût total de l'action.</t>
  </si>
  <si>
    <t>FEDERATIONS MULTISPORTS</t>
  </si>
  <si>
    <t>Affinitaires</t>
  </si>
  <si>
    <t>Handicapés</t>
  </si>
  <si>
    <t>Scolaires et Universitaires</t>
  </si>
  <si>
    <t>FEDERATION D'AFFILITION</t>
  </si>
  <si>
    <t>FEDERATIONS_UNISPORT_OLYMPIQUES</t>
  </si>
  <si>
    <t>FEDERATIONS_UNISPORT_NON_OLYMPIQUES</t>
  </si>
  <si>
    <t>FEDERATIONS_MULTISPORTS</t>
  </si>
  <si>
    <t>D.</t>
  </si>
  <si>
    <t>H.</t>
  </si>
  <si>
    <t>K.</t>
  </si>
  <si>
    <t>L.</t>
  </si>
  <si>
    <t xml:space="preserve">                    Organismes sociaux ( à détailler)</t>
  </si>
  <si>
    <t>Cette fiche doit être obligatoirement imprimée, signée et renvoyée par voie postale ou électronique, accompagnée des pièces à joindre</t>
  </si>
  <si>
    <t>65-Autres charges de gestion courante ( à détailler)</t>
  </si>
  <si>
    <t>66-Charges financières ( à détailler)</t>
  </si>
  <si>
    <t>67-Charges exceptionnelles ( à détailler)</t>
  </si>
  <si>
    <t>68-Dotation aux amortissements, provisions ( à détailler)</t>
  </si>
  <si>
    <t xml:space="preserve">                    Fonds européens</t>
  </si>
  <si>
    <t xml:space="preserve">                    CNASEA (emplois aidés)</t>
  </si>
  <si>
    <t xml:space="preserve">                    Autres (précisez)</t>
  </si>
  <si>
    <t>76-Produits financiers</t>
  </si>
  <si>
    <t>77-Produits exceptionnels</t>
  </si>
  <si>
    <t>78-Reprise sur amortissement</t>
  </si>
  <si>
    <t>b.7 - Création de nouvelles activités sportives</t>
  </si>
  <si>
    <t>h.8 - Lutte contre les discriminations</t>
  </si>
  <si>
    <t>Incitations à la venue ds le club</t>
  </si>
  <si>
    <t>Ecole de sport</t>
  </si>
  <si>
    <t>d.2</t>
  </si>
  <si>
    <t>Formation des dirigeantes</t>
  </si>
  <si>
    <t>E</t>
  </si>
  <si>
    <t>e.1</t>
  </si>
  <si>
    <t>e.2</t>
  </si>
  <si>
    <t>e.3</t>
  </si>
  <si>
    <t>F</t>
  </si>
  <si>
    <t>Aide à la formation</t>
  </si>
  <si>
    <t>f.1</t>
  </si>
  <si>
    <t>f.2</t>
  </si>
  <si>
    <t>f.3</t>
  </si>
  <si>
    <t>Actions de promotion des activités physiques et sportives en tant que facteur de santé, notamment en direction des adolescent(e)s et des plus agé(e)s.
Actions de lutte contre la sédentarité, l'obésité, les maladies cardio-vasculaires.</t>
  </si>
  <si>
    <t>Projets concrêt contribuant à prévenir et à lutter contre les discriminations, les incivilités, la violence. Organisation d'activités et de manifestations sportives d'où la violence est exclue.</t>
  </si>
  <si>
    <t>Projets contribuant à prévenir et à lutter contre le harcélement et les violences sexuelles au cours de la pratique sportive.</t>
  </si>
  <si>
    <t>Actions de communication et de prévention contribuant à la fonction éducative du sport par l'apprentissage du respsect (hors fonctionnement habituel du club).</t>
  </si>
  <si>
    <t>k.2</t>
  </si>
  <si>
    <t>Accomp. Évènement international</t>
  </si>
  <si>
    <t>Evènement sportif local</t>
  </si>
  <si>
    <t>L.3</t>
  </si>
  <si>
    <t>Commissions CNDS et info-doc</t>
  </si>
  <si>
    <t>Actions de détection</t>
  </si>
  <si>
    <t>Structures en amont du haut niveau</t>
  </si>
  <si>
    <t>Organisation de formations en droit, comptabilité, gestion.</t>
  </si>
  <si>
    <t>Resonsabilités et animation</t>
  </si>
  <si>
    <t>Administrative</t>
  </si>
  <si>
    <t>Perfect. Encadr. Sportif</t>
  </si>
  <si>
    <t>Organisation de formations à destination des bénévoles.</t>
  </si>
  <si>
    <t>Organisation de formations techniques et pédagogiques.</t>
  </si>
  <si>
    <t>Réservé CROS et CDOS</t>
  </si>
  <si>
    <t>Organisation de formations à destination des dirigeantes.</t>
  </si>
  <si>
    <t>86-Emploi des contributions volontaires en nature</t>
  </si>
  <si>
    <t>Taux de subventionnement CNDS demandé :</t>
  </si>
  <si>
    <t>Indiquer l'adresse du siège social telle que déclarée en Préfecture</t>
  </si>
  <si>
    <t xml:space="preserve">2) Identification du responsable légal de l'association </t>
  </si>
  <si>
    <t>dont -18 ans</t>
  </si>
  <si>
    <t>Participation occasionnelle</t>
  </si>
  <si>
    <t>4 - Salariés (en Équivalent Temps Plein)</t>
  </si>
  <si>
    <t>Envoi de la totalité des documents non réalisé</t>
  </si>
  <si>
    <t>Cette page est à renseigner, imprimer, signer et à renvoyer par voie postale ou électronique, accompagnée des pièces à joindre.</t>
  </si>
  <si>
    <r>
      <t xml:space="preserve">2. Les </t>
    </r>
    <r>
      <rPr>
        <b/>
        <sz val="10"/>
        <rFont val="Arial"/>
        <family val="2"/>
      </rPr>
      <t>statuts régulièrement déclarés</t>
    </r>
    <r>
      <rPr>
        <sz val="10"/>
        <rFont val="Arial"/>
        <family val="0"/>
      </rPr>
      <t>, en un seul exemplaire.</t>
    </r>
  </si>
  <si>
    <r>
      <t xml:space="preserve">3. La </t>
    </r>
    <r>
      <rPr>
        <b/>
        <sz val="10"/>
        <rFont val="Arial"/>
        <family val="2"/>
      </rPr>
      <t>liste</t>
    </r>
    <r>
      <rPr>
        <sz val="10"/>
        <rFont val="Arial"/>
        <family val="0"/>
      </rPr>
      <t xml:space="preserve"> des personnes chargées de l’administration de l’association régulièrement déclarée (composition du conseil, du bureau, …).</t>
    </r>
  </si>
  <si>
    <r>
      <t xml:space="preserve">4. Un </t>
    </r>
    <r>
      <rPr>
        <b/>
        <sz val="10"/>
        <rFont val="Arial"/>
        <family val="2"/>
      </rPr>
      <t xml:space="preserve">relevé d’identité bancaire </t>
    </r>
    <r>
      <rPr>
        <sz val="10"/>
        <rFont val="Arial"/>
        <family val="2"/>
      </rPr>
      <t>de l'association</t>
    </r>
    <r>
      <rPr>
        <sz val="10"/>
        <rFont val="Arial"/>
        <family val="0"/>
      </rPr>
      <t>, portant une adresse correspondant à celle du n°SIRET.</t>
    </r>
  </si>
  <si>
    <r>
      <t xml:space="preserve">5. Si le présent dossier n’est pas signé par le représentant légal de l’association, </t>
    </r>
    <r>
      <rPr>
        <b/>
        <sz val="10"/>
        <rFont val="Arial"/>
        <family val="2"/>
      </rPr>
      <t>le pouvoir donné par ce dernier au signataire</t>
    </r>
    <r>
      <rPr>
        <sz val="10"/>
        <rFont val="Arial"/>
        <family val="0"/>
      </rPr>
      <t>.</t>
    </r>
  </si>
  <si>
    <r>
      <t xml:space="preserve">6. Les </t>
    </r>
    <r>
      <rPr>
        <b/>
        <sz val="10"/>
        <rFont val="Arial"/>
        <family val="2"/>
      </rPr>
      <t>comptes approuvés</t>
    </r>
    <r>
      <rPr>
        <sz val="10"/>
        <rFont val="Arial"/>
        <family val="0"/>
      </rPr>
      <t xml:space="preserve"> du dernier exercice clos.</t>
    </r>
  </si>
  <si>
    <t>7. Le rapport du commissaire aux comptes pour les associations qui en ont désigné un, notamment celles qui ont reçu annuellement plus de 153 000 euros de dons ou de subventions</t>
  </si>
  <si>
    <r>
      <t xml:space="preserve">8. Le plus récent </t>
    </r>
    <r>
      <rPr>
        <b/>
        <sz val="10"/>
        <rFont val="Arial"/>
        <family val="2"/>
      </rPr>
      <t>rapport d’activité approuvé</t>
    </r>
    <r>
      <rPr>
        <sz val="10"/>
        <rFont val="Arial"/>
        <family val="0"/>
      </rPr>
      <t>.</t>
    </r>
  </si>
  <si>
    <r>
      <t xml:space="preserve">9. Toutes les </t>
    </r>
    <r>
      <rPr>
        <b/>
        <sz val="10"/>
        <rFont val="Arial"/>
        <family val="2"/>
      </rPr>
      <t>pièces justificatives</t>
    </r>
    <r>
      <rPr>
        <sz val="10"/>
        <rFont val="Arial"/>
        <family val="0"/>
      </rPr>
      <t xml:space="preserve"> complémentaires à votre demande de subvention (devis, projet, etc.)</t>
    </r>
  </si>
  <si>
    <r>
      <t xml:space="preserve">ATTENTION : Cet onglet comporte 6 pages, soit 6 actions maximum pour votre demande de subvention - Ne remplir que les fiches qui correspondent au nombre d'actions que vous allez mettre en œuvre - </t>
    </r>
    <r>
      <rPr>
        <b/>
        <sz val="8"/>
        <color indexed="16"/>
        <rFont val="Arial"/>
        <family val="2"/>
      </rPr>
      <t>L'ordre de saisie donne la hiérarchie de votre demande</t>
    </r>
    <r>
      <rPr>
        <sz val="8"/>
        <color indexed="16"/>
        <rFont val="Arial"/>
        <family val="2"/>
      </rPr>
      <t xml:space="preserve"> (l'action n°1 doit donc être la plus prioritaire pour votre association).</t>
    </r>
  </si>
  <si>
    <r>
      <t xml:space="preserve">2. Un exemplaire des </t>
    </r>
    <r>
      <rPr>
        <b/>
        <sz val="10"/>
        <rFont val="Arial"/>
        <family val="2"/>
      </rPr>
      <t>statuts</t>
    </r>
    <r>
      <rPr>
        <sz val="10"/>
        <rFont val="Arial"/>
        <family val="0"/>
      </rPr>
      <t xml:space="preserve"> déposés ou approuvés de l’association, </t>
    </r>
    <r>
      <rPr>
        <b/>
        <sz val="10"/>
        <rFont val="Arial"/>
        <family val="2"/>
      </rPr>
      <t>s’ils ont été modifiés depuis le dépôt d’une demande initiale</t>
    </r>
    <r>
      <rPr>
        <sz val="10"/>
        <rFont val="Arial"/>
        <family val="0"/>
      </rPr>
      <t>.</t>
    </r>
  </si>
  <si>
    <r>
      <t xml:space="preserve">3. La </t>
    </r>
    <r>
      <rPr>
        <b/>
        <sz val="10"/>
        <rFont val="Arial"/>
        <family val="2"/>
      </rPr>
      <t>liste</t>
    </r>
    <r>
      <rPr>
        <sz val="10"/>
        <rFont val="Arial"/>
        <family val="0"/>
      </rPr>
      <t xml:space="preserve"> des personnes chargées de l’administration de l’association régulièrement déclarée si elle a été modifiée.</t>
    </r>
  </si>
  <si>
    <r>
      <t xml:space="preserve">4. Un </t>
    </r>
    <r>
      <rPr>
        <b/>
        <sz val="10"/>
        <rFont val="Arial"/>
        <family val="2"/>
      </rPr>
      <t>relevé d’identité bancaire</t>
    </r>
    <r>
      <rPr>
        <sz val="10"/>
        <rFont val="Arial"/>
        <family val="0"/>
      </rPr>
      <t xml:space="preserve"> de l’association, portant une adresse correspondant à celle du n°SIRET.</t>
    </r>
  </si>
  <si>
    <r>
      <t>5. Si le présent dossier n’est pas signé par le représentant légal de l’association, l</t>
    </r>
    <r>
      <rPr>
        <b/>
        <sz val="10"/>
        <rFont val="Arial"/>
        <family val="2"/>
      </rPr>
      <t>e pouvoir de ce dernier au signataire</t>
    </r>
    <r>
      <rPr>
        <sz val="10"/>
        <rFont val="Arial"/>
        <family val="0"/>
      </rPr>
      <t>.</t>
    </r>
  </si>
  <si>
    <r>
      <t xml:space="preserve">8. Toutes les </t>
    </r>
    <r>
      <rPr>
        <b/>
        <sz val="10"/>
        <rFont val="Arial"/>
        <family val="2"/>
      </rPr>
      <t>pièces justificatives</t>
    </r>
    <r>
      <rPr>
        <sz val="10"/>
        <rFont val="Arial"/>
        <family val="0"/>
      </rPr>
      <t xml:space="preserve"> complémentaires à votre compte-rendu d'utilisation de la dernière subvention CNDS (factures, bilan, etc.)</t>
    </r>
  </si>
  <si>
    <r>
      <t xml:space="preserve">Trois tableaux sont à renseigner indifféremment les uns des autres : le </t>
    </r>
    <r>
      <rPr>
        <b/>
        <sz val="8"/>
        <color indexed="16"/>
        <rFont val="Arial"/>
        <family val="2"/>
      </rPr>
      <t>tableau 1</t>
    </r>
    <r>
      <rPr>
        <sz val="8"/>
        <color indexed="16"/>
        <rFont val="Arial"/>
        <family val="2"/>
      </rPr>
      <t xml:space="preserve"> concerne la fonction des salariés au sein de votre association, celui-ci doit être renseigné en équivalent temps plein (ex. pour un mi-temps taper 0,5). Le </t>
    </r>
    <r>
      <rPr>
        <b/>
        <sz val="8"/>
        <color indexed="16"/>
        <rFont val="Arial"/>
        <family val="2"/>
      </rPr>
      <t>tableau 2</t>
    </r>
    <r>
      <rPr>
        <sz val="8"/>
        <color indexed="16"/>
        <rFont val="Arial"/>
        <family val="2"/>
      </rPr>
      <t xml:space="preserve"> concerne les dispositifs d'aide à l'emploi et le </t>
    </r>
    <r>
      <rPr>
        <b/>
        <sz val="8"/>
        <color indexed="16"/>
        <rFont val="Arial"/>
        <family val="2"/>
      </rPr>
      <t>tableau 3</t>
    </r>
    <r>
      <rPr>
        <sz val="8"/>
        <color indexed="16"/>
        <rFont val="Arial"/>
        <family val="2"/>
      </rPr>
      <t xml:space="preserve"> concerne la durée des contrats.</t>
    </r>
  </si>
  <si>
    <t>Indiquer le nom du responsable légal de l'association</t>
  </si>
  <si>
    <t>Indiquer le prénom du responsable légal de l'association</t>
  </si>
  <si>
    <r>
      <t xml:space="preserve">DOSSIER LIGUES </t>
    </r>
    <r>
      <rPr>
        <sz val="10"/>
        <color indexed="57"/>
        <rFont val="Tahoma"/>
        <family val="2"/>
      </rPr>
      <t>2013</t>
    </r>
  </si>
  <si>
    <r>
      <t xml:space="preserve">Ce fichier est à renvoyer avant le </t>
    </r>
    <r>
      <rPr>
        <sz val="10"/>
        <color indexed="57"/>
        <rFont val="Tahoma"/>
        <family val="2"/>
      </rPr>
      <t xml:space="preserve">8 avril 2013 </t>
    </r>
    <r>
      <rPr>
        <sz val="10"/>
        <rFont val="Tahoma"/>
        <family val="2"/>
      </rPr>
      <t>minuit</t>
    </r>
  </si>
  <si>
    <r>
      <t xml:space="preserve">Nombre d'adhérents licenciés de l’année </t>
    </r>
    <r>
      <rPr>
        <sz val="10"/>
        <color indexed="57"/>
        <rFont val="Arial"/>
        <family val="2"/>
      </rPr>
      <t>2012</t>
    </r>
    <r>
      <rPr>
        <sz val="10"/>
        <rFont val="Arial"/>
        <family val="2"/>
      </rPr>
      <t xml:space="preserve"> ou saison sportive </t>
    </r>
    <r>
      <rPr>
        <sz val="10"/>
        <color indexed="57"/>
        <rFont val="Arial"/>
        <family val="2"/>
      </rPr>
      <t>2011/2012</t>
    </r>
    <r>
      <rPr>
        <sz val="10"/>
        <rFont val="Arial"/>
        <family val="2"/>
      </rPr>
      <t>, à jour de la cotisation statutaire au 31 décembre de l'année écoulée.</t>
    </r>
  </si>
  <si>
    <t>6.4 CUCS ZUS :</t>
  </si>
  <si>
    <t>Territoire concerné (ZUS et CUCS)</t>
  </si>
  <si>
    <t>6.7 Communes ZRR :</t>
  </si>
  <si>
    <t>Contrat Urbain de Cohésion Sociale et Zone Urbaine Sensible</t>
  </si>
  <si>
    <t>Communes classées en Zone de Revitalisation Rurale</t>
  </si>
  <si>
    <t>CUCS - ZUS</t>
  </si>
  <si>
    <r>
      <t xml:space="preserve">Dépôt du dossier complet après le </t>
    </r>
    <r>
      <rPr>
        <sz val="10"/>
        <color indexed="57"/>
        <rFont val="Arial"/>
        <family val="2"/>
      </rPr>
      <t>8 avril 2013</t>
    </r>
    <r>
      <rPr>
        <sz val="10"/>
        <rFont val="Arial"/>
        <family val="2"/>
      </rPr>
      <t xml:space="preserve"> minuit , cachet de la poste faisant foi pour un envoi postal (ou pour un envoi électronique : date figurant sur l'accusé réception ou, le cas échéant, sur l'accusé d'enregistrement adressé à l'usager par la même voie)</t>
    </r>
  </si>
  <si>
    <r>
      <t xml:space="preserve">Ce Fichier est à renvoyer avant le </t>
    </r>
    <r>
      <rPr>
        <sz val="10"/>
        <color indexed="57"/>
        <rFont val="Arial"/>
        <family val="2"/>
      </rPr>
      <t>8 avril 2013</t>
    </r>
    <r>
      <rPr>
        <sz val="10"/>
        <rFont val="Arial"/>
        <family val="2"/>
      </rPr>
      <t xml:space="preserve"> minuit</t>
    </r>
  </si>
  <si>
    <r>
      <t xml:space="preserve">DIRECTIVES CNDS  </t>
    </r>
    <r>
      <rPr>
        <sz val="10"/>
        <color indexed="57"/>
        <rFont val="Arial"/>
        <family val="2"/>
      </rPr>
      <t>2013</t>
    </r>
  </si>
  <si>
    <r>
      <t xml:space="preserve">DONT formés </t>
    </r>
    <r>
      <rPr>
        <sz val="10"/>
        <color indexed="57"/>
        <rFont val="Arial"/>
        <family val="2"/>
      </rPr>
      <t>2011/2012</t>
    </r>
  </si>
  <si>
    <r>
      <t xml:space="preserve">ACTION 1   - Budget prévisionnel de l'action projetée - Exercice </t>
    </r>
    <r>
      <rPr>
        <sz val="10"/>
        <color indexed="57"/>
        <rFont val="Arial"/>
        <family val="2"/>
      </rPr>
      <t>2013</t>
    </r>
  </si>
  <si>
    <r>
      <t xml:space="preserve">ACTION 2   - Budget prévisionnel de l'action projetée - Exercice </t>
    </r>
    <r>
      <rPr>
        <sz val="10"/>
        <color indexed="57"/>
        <rFont val="Arial"/>
        <family val="2"/>
      </rPr>
      <t>2013</t>
    </r>
  </si>
  <si>
    <r>
      <t xml:space="preserve">ACTION 3   - Budget prévisionnel de l'action projetée - Exercice </t>
    </r>
    <r>
      <rPr>
        <sz val="10"/>
        <color indexed="57"/>
        <rFont val="Arial"/>
        <family val="2"/>
      </rPr>
      <t>2013</t>
    </r>
  </si>
  <si>
    <r>
      <t xml:space="preserve">ACTION 4   - Budget prévisionnel de l'action projetée - Exercice </t>
    </r>
    <r>
      <rPr>
        <sz val="10"/>
        <color indexed="57"/>
        <rFont val="Arial"/>
        <family val="2"/>
      </rPr>
      <t>2013</t>
    </r>
  </si>
  <si>
    <r>
      <t xml:space="preserve">ACTION 5   - Budget prévisionnel de l'action projetée - Exercice </t>
    </r>
    <r>
      <rPr>
        <sz val="10"/>
        <color indexed="57"/>
        <rFont val="Arial"/>
        <family val="2"/>
      </rPr>
      <t>2013</t>
    </r>
  </si>
  <si>
    <r>
      <t xml:space="preserve">ACTION 6   - Budget prévisionnel de l'action projetée - Exercice </t>
    </r>
    <r>
      <rPr>
        <sz val="10"/>
        <color indexed="57"/>
        <rFont val="Arial"/>
        <family val="2"/>
      </rPr>
      <t>2013</t>
    </r>
  </si>
  <si>
    <r>
      <t xml:space="preserve">CNDS </t>
    </r>
    <r>
      <rPr>
        <sz val="10"/>
        <color indexed="57"/>
        <rFont val="Arial"/>
        <family val="2"/>
      </rPr>
      <t>2013</t>
    </r>
  </si>
  <si>
    <r>
      <t xml:space="preserve">Exercice </t>
    </r>
    <r>
      <rPr>
        <sz val="10"/>
        <color indexed="57"/>
        <rFont val="Arial"/>
        <family val="2"/>
      </rPr>
      <t>2013</t>
    </r>
  </si>
  <si>
    <r>
      <t xml:space="preserve">DATE LIMITE </t>
    </r>
    <r>
      <rPr>
        <sz val="10"/>
        <color indexed="57"/>
        <rFont val="Arial"/>
        <family val="2"/>
      </rPr>
      <t>: 8 avril 2013</t>
    </r>
    <r>
      <rPr>
        <sz val="10"/>
        <rFont val="Arial"/>
        <family val="2"/>
      </rPr>
      <t xml:space="preserve"> minuit</t>
    </r>
  </si>
  <si>
    <r>
      <t xml:space="preserve">Tableau de bord - Demande de subvention LIGUES CNDS </t>
    </r>
    <r>
      <rPr>
        <sz val="10"/>
        <color indexed="57"/>
        <rFont val="Tahoma"/>
        <family val="2"/>
      </rPr>
      <t>2013</t>
    </r>
    <r>
      <rPr>
        <sz val="10"/>
        <rFont val="Tahoma"/>
        <family val="2"/>
      </rPr>
      <t xml:space="preserve"> en </t>
    </r>
    <r>
      <rPr>
        <sz val="10"/>
        <color indexed="10"/>
        <rFont val="Arial"/>
        <family val="2"/>
      </rPr>
      <t>Région Centre</t>
    </r>
  </si>
  <si>
    <t>FEDERATIONS ET GROUPEMENTS NATIONAUX DIVERS</t>
  </si>
  <si>
    <t>-Fédération Flying Disc France</t>
  </si>
  <si>
    <t>dont habitants des quartiers CUCS-ZUS</t>
  </si>
  <si>
    <t xml:space="preserve">http://carto.observatoire-des-territoires.gouv.fr/#v=map1;i=typo_zrr.zonage_zrr;l=fr </t>
  </si>
  <si>
    <t>FEDERATIONS_ET_GROUPEMENTS_NATIONAUX_DIVERS</t>
  </si>
  <si>
    <t>6.4 CUCS ou ZUS</t>
  </si>
  <si>
    <t>6.7 Communes ZRR</t>
  </si>
  <si>
    <t>g.15 - Aide ponctuelle à l'emploi</t>
  </si>
  <si>
    <t>b.8 - Actions en direction des personnes en situation de handicaps</t>
  </si>
  <si>
    <t>g.15</t>
  </si>
  <si>
    <t>Aide ponctuelle à l'emploi</t>
  </si>
  <si>
    <t>h.8</t>
  </si>
  <si>
    <t>b.7</t>
  </si>
  <si>
    <t>b.8</t>
  </si>
  <si>
    <t>Création nouvelles activités sportives</t>
  </si>
  <si>
    <t>Actions en direction des personnes en situation de handicaps</t>
  </si>
  <si>
    <t>Actions favorisant la pratique des personnes en situation de handicap.</t>
  </si>
  <si>
    <t>Création de nouvelles activités au sein de l'association.</t>
  </si>
  <si>
    <t>Lutte contre les discriminations</t>
  </si>
  <si>
    <t>Actions de lutte contre le racisme et l'homophobie dans le sport par exemple.</t>
  </si>
  <si>
    <r>
      <t xml:space="preserve">DEPENSES 
</t>
    </r>
    <r>
      <rPr>
        <b/>
        <sz val="9"/>
        <rFont val="Arial"/>
        <family val="2"/>
      </rPr>
      <t>(Charges spécifiques à l'action)</t>
    </r>
  </si>
  <si>
    <t>Méthode d’évaluation réalisée et résultats de l’action</t>
  </si>
  <si>
    <r>
      <t xml:space="preserve">CNDS </t>
    </r>
    <r>
      <rPr>
        <sz val="10"/>
        <color indexed="57"/>
        <rFont val="Arial"/>
        <family val="2"/>
      </rPr>
      <t>2012</t>
    </r>
  </si>
  <si>
    <t>Territoire concerné (ZRR)</t>
  </si>
  <si>
    <t>ETR</t>
  </si>
  <si>
    <r>
      <t xml:space="preserve">ACTION 1 réalisée en </t>
    </r>
    <r>
      <rPr>
        <sz val="10"/>
        <color indexed="57"/>
        <rFont val="Arial"/>
        <family val="2"/>
      </rPr>
      <t>2012</t>
    </r>
  </si>
  <si>
    <r>
      <t xml:space="preserve">ACTION 2 réalisée en </t>
    </r>
    <r>
      <rPr>
        <sz val="10"/>
        <color indexed="57"/>
        <rFont val="Arial"/>
        <family val="2"/>
      </rPr>
      <t>2012</t>
    </r>
  </si>
  <si>
    <r>
      <t xml:space="preserve">ACTION 3 réalisée en </t>
    </r>
    <r>
      <rPr>
        <sz val="10"/>
        <color indexed="57"/>
        <rFont val="Arial"/>
        <family val="2"/>
      </rPr>
      <t>2012</t>
    </r>
  </si>
  <si>
    <r>
      <t xml:space="preserve">ACTION 4 réalisée en </t>
    </r>
    <r>
      <rPr>
        <sz val="10"/>
        <color indexed="57"/>
        <rFont val="Arial"/>
        <family val="2"/>
      </rPr>
      <t>2012</t>
    </r>
  </si>
  <si>
    <r>
      <t xml:space="preserve">ACTION 5 réalisée en </t>
    </r>
    <r>
      <rPr>
        <sz val="10"/>
        <color indexed="57"/>
        <rFont val="Arial"/>
        <family val="2"/>
      </rPr>
      <t>2012</t>
    </r>
  </si>
  <si>
    <r>
      <t xml:space="preserve">ACTION 6 réalisée en </t>
    </r>
    <r>
      <rPr>
        <sz val="10"/>
        <color indexed="57"/>
        <rFont val="Arial"/>
        <family val="2"/>
      </rPr>
      <t>2012</t>
    </r>
  </si>
  <si>
    <t>Budget réalisé de l'action 1</t>
  </si>
  <si>
    <t>Budget réalisé de l'action 2</t>
  </si>
  <si>
    <t>Budget réalisé de l'action 3</t>
  </si>
  <si>
    <t>Budget réalisé de l'action 4</t>
  </si>
  <si>
    <t>Budget réalisé de l'action 5</t>
  </si>
  <si>
    <t>Budget réalisé de l'action 6</t>
  </si>
  <si>
    <t>FORMATION</t>
  </si>
  <si>
    <t>Juges, arbitres et commissaires</t>
  </si>
  <si>
    <t>Encadrement technique</t>
  </si>
  <si>
    <t>Dirigeants</t>
  </si>
  <si>
    <t>&gt; 18 ans……</t>
  </si>
  <si>
    <t>&lt; 18 ans……</t>
  </si>
  <si>
    <t>Pour aller à la ligne dans les cellules, appuyer mutuellement sur ALT + Entrée</t>
  </si>
  <si>
    <t>Niveau de pratique le plus élevé de votre association</t>
  </si>
  <si>
    <t>Arbitres et éducateurs ayant une activité au sein de l'association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</si>
</sst>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quot;€&quot;"/>
    <numFmt numFmtId="167" formatCode="d\-mmm\-yy"/>
    <numFmt numFmtId="168" formatCode="0#&quot; &quot;##&quot; &quot;##&quot; &quot;##&quot; &quot;##"/>
    <numFmt numFmtId="169" formatCode="00000"/>
    <numFmt numFmtId="170" formatCode="#,##0\ _€"/>
    <numFmt numFmtId="171" formatCode="#,##0\ &quot;€&quot;"/>
    <numFmt numFmtId="172" formatCode="_-* #,##0.000\ &quot;€&quot;_-;\-* #,##0.000\ &quot;€&quot;_-;_-* &quot;-&quot;??\ &quot;€&quot;_-;_-@_-"/>
    <numFmt numFmtId="173" formatCode="_-* #,##0.0000\ &quot;€&quot;_-;\-* #,##0.0000\ &quot;€&quot;_-;_-* &quot;-&quot;??\ &quot;€&quot;_-;_-@_-"/>
    <numFmt numFmtId="174" formatCode="_-* #,##0.0\ &quot;€&quot;_-;\-* #,##0.0\ &quot;€&quot;_-;_-* &quot;-&quot;??\ &quot;€&quot;_-;_-@_-"/>
    <numFmt numFmtId="175" formatCode="_-* #,##0\ &quot;€&quot;_-;\-* #,##0\ &quot;€&quot;_-;_-* &quot;-&quot;??\ &quot;€&quot;_-;_-@_-"/>
    <numFmt numFmtId="176" formatCode="#,##0_ ;\-#,##0\ "/>
    <numFmt numFmtId="177" formatCode="m/d/yyyy"/>
    <numFmt numFmtId="178" formatCode="d\-mmm\-yyyy"/>
    <numFmt numFmtId="179" formatCode="0.0"/>
    <numFmt numFmtId="180" formatCode="[$-40C]dddd\ d\ mmmm\ yyyy"/>
    <numFmt numFmtId="181" formatCode="dd\-mm\-yyyy"/>
    <numFmt numFmtId="182" formatCode="mmm\-yyyy"/>
  </numFmts>
  <fonts count="153">
    <font>
      <sz val="10"/>
      <name val="Arial"/>
      <family val="0"/>
    </font>
    <font>
      <b/>
      <sz val="9"/>
      <name val="Arial"/>
      <family val="2"/>
    </font>
    <font>
      <sz val="9"/>
      <name val="Arial"/>
      <family val="2"/>
    </font>
    <font>
      <b/>
      <sz val="11"/>
      <name val="Arial"/>
      <family val="2"/>
    </font>
    <font>
      <b/>
      <sz val="7"/>
      <name val="Arial"/>
      <family val="2"/>
    </font>
    <font>
      <sz val="7"/>
      <name val="Arial"/>
      <family val="2"/>
    </font>
    <font>
      <sz val="10"/>
      <name val="Times New Roman"/>
      <family val="1"/>
    </font>
    <font>
      <b/>
      <sz val="10"/>
      <name val="Times New Roman"/>
      <family val="1"/>
    </font>
    <font>
      <sz val="14"/>
      <name val="Arial"/>
      <family val="2"/>
    </font>
    <font>
      <b/>
      <sz val="10"/>
      <name val="Arial"/>
      <family val="2"/>
    </font>
    <font>
      <b/>
      <u val="single"/>
      <sz val="10"/>
      <name val="Arial"/>
      <family val="2"/>
    </font>
    <font>
      <u val="single"/>
      <sz val="10"/>
      <color indexed="12"/>
      <name val="Arial"/>
      <family val="2"/>
    </font>
    <font>
      <u val="single"/>
      <sz val="10"/>
      <color indexed="36"/>
      <name val="Arial"/>
      <family val="2"/>
    </font>
    <font>
      <sz val="11"/>
      <name val="Arial"/>
      <family val="2"/>
    </font>
    <font>
      <b/>
      <sz val="22"/>
      <name val="Arial"/>
      <family val="2"/>
    </font>
    <font>
      <b/>
      <sz val="12"/>
      <name val="Arial"/>
      <family val="2"/>
    </font>
    <font>
      <sz val="8"/>
      <name val="Tahoma"/>
      <family val="2"/>
    </font>
    <font>
      <b/>
      <sz val="18"/>
      <name val="Arial"/>
      <family val="2"/>
    </font>
    <font>
      <b/>
      <sz val="24"/>
      <name val="Arial"/>
      <family val="2"/>
    </font>
    <font>
      <sz val="12"/>
      <name val="Arial"/>
      <family val="2"/>
    </font>
    <font>
      <sz val="10"/>
      <name val="Tahoma"/>
      <family val="2"/>
    </font>
    <font>
      <b/>
      <sz val="10"/>
      <name val="Tahoma"/>
      <family val="2"/>
    </font>
    <font>
      <b/>
      <sz val="12"/>
      <name val="Tahoma"/>
      <family val="2"/>
    </font>
    <font>
      <b/>
      <sz val="10"/>
      <color indexed="10"/>
      <name val="Tahoma"/>
      <family val="2"/>
    </font>
    <font>
      <b/>
      <sz val="4"/>
      <color indexed="18"/>
      <name val="Times New (W1)"/>
      <family val="0"/>
    </font>
    <font>
      <sz val="11"/>
      <name val="Tahoma"/>
      <family val="2"/>
    </font>
    <font>
      <b/>
      <sz val="8"/>
      <name val="Tahoma"/>
      <family val="2"/>
    </font>
    <font>
      <b/>
      <sz val="7"/>
      <name val="Tahoma"/>
      <family val="2"/>
    </font>
    <font>
      <sz val="7"/>
      <name val="Tahoma"/>
      <family val="2"/>
    </font>
    <font>
      <sz val="7"/>
      <color indexed="55"/>
      <name val="Arial"/>
      <family val="2"/>
    </font>
    <font>
      <b/>
      <sz val="20"/>
      <color indexed="18"/>
      <name val="Franklin Gothic Medium"/>
      <family val="2"/>
    </font>
    <font>
      <b/>
      <sz val="24"/>
      <color indexed="18"/>
      <name val="Franklin Gothic Medium"/>
      <family val="2"/>
    </font>
    <font>
      <sz val="8"/>
      <name val="Arial"/>
      <family val="2"/>
    </font>
    <font>
      <b/>
      <sz val="14"/>
      <name val="Arial"/>
      <family val="2"/>
    </font>
    <font>
      <b/>
      <sz val="14"/>
      <name val="Tahoma"/>
      <family val="2"/>
    </font>
    <font>
      <b/>
      <sz val="8"/>
      <name val="Arial"/>
      <family val="2"/>
    </font>
    <font>
      <b/>
      <u val="single"/>
      <sz val="11"/>
      <name val="Arial"/>
      <family val="2"/>
    </font>
    <font>
      <sz val="9"/>
      <name val="Tahoma"/>
      <family val="2"/>
    </font>
    <font>
      <b/>
      <sz val="9"/>
      <color indexed="18"/>
      <name val="Tahoma"/>
      <family val="2"/>
    </font>
    <font>
      <b/>
      <sz val="24"/>
      <color indexed="18"/>
      <name val="Arial"/>
      <family val="2"/>
    </font>
    <font>
      <b/>
      <sz val="14"/>
      <color indexed="18"/>
      <name val="Arial"/>
      <family val="2"/>
    </font>
    <font>
      <b/>
      <sz val="22"/>
      <color indexed="18"/>
      <name val="Arial"/>
      <family val="2"/>
    </font>
    <font>
      <b/>
      <sz val="16"/>
      <color indexed="18"/>
      <name val="Arial"/>
      <family val="2"/>
    </font>
    <font>
      <sz val="16"/>
      <color indexed="18"/>
      <name val="Arial"/>
      <family val="2"/>
    </font>
    <font>
      <b/>
      <sz val="8"/>
      <color indexed="10"/>
      <name val="Arial"/>
      <family val="2"/>
    </font>
    <font>
      <sz val="16"/>
      <name val="Arial"/>
      <family val="2"/>
    </font>
    <font>
      <sz val="20"/>
      <name val="Arial"/>
      <family val="2"/>
    </font>
    <font>
      <b/>
      <sz val="36"/>
      <name val="Arial"/>
      <family val="2"/>
    </font>
    <font>
      <b/>
      <sz val="10"/>
      <color indexed="22"/>
      <name val="Arial"/>
      <family val="2"/>
    </font>
    <font>
      <b/>
      <sz val="9"/>
      <color indexed="10"/>
      <name val="Arial"/>
      <family val="2"/>
    </font>
    <font>
      <b/>
      <sz val="16"/>
      <name val="Arial"/>
      <family val="2"/>
    </font>
    <font>
      <b/>
      <sz val="10"/>
      <color indexed="10"/>
      <name val="Arial"/>
      <family val="2"/>
    </font>
    <font>
      <sz val="10"/>
      <color indexed="10"/>
      <name val="Arial"/>
      <family val="2"/>
    </font>
    <font>
      <b/>
      <sz val="12"/>
      <color indexed="10"/>
      <name val="Arial"/>
      <family val="2"/>
    </font>
    <font>
      <sz val="9"/>
      <color indexed="10"/>
      <name val="Arial"/>
      <family val="2"/>
    </font>
    <font>
      <b/>
      <sz val="9"/>
      <name val="Franklin Gothic Medium"/>
      <family val="2"/>
    </font>
    <font>
      <b/>
      <sz val="12"/>
      <color indexed="10"/>
      <name val="Tahoma"/>
      <family val="2"/>
    </font>
    <font>
      <b/>
      <u val="single"/>
      <sz val="14"/>
      <name val="Arial"/>
      <family val="2"/>
    </font>
    <font>
      <sz val="18"/>
      <name val="Tahoma"/>
      <family val="2"/>
    </font>
    <font>
      <b/>
      <sz val="22"/>
      <name val="Tahoma"/>
      <family val="2"/>
    </font>
    <font>
      <b/>
      <u val="single"/>
      <sz val="12"/>
      <name val="Arial"/>
      <family val="2"/>
    </font>
    <font>
      <b/>
      <sz val="9"/>
      <color indexed="8"/>
      <name val="Arial"/>
      <family val="2"/>
    </font>
    <font>
      <b/>
      <sz val="14"/>
      <name val="Franklin Gothic Medium"/>
      <family val="2"/>
    </font>
    <font>
      <sz val="12"/>
      <name val="Franklin Gothic Medium"/>
      <family val="2"/>
    </font>
    <font>
      <sz val="8"/>
      <color indexed="16"/>
      <name val="Arial"/>
      <family val="2"/>
    </font>
    <font>
      <b/>
      <sz val="8"/>
      <color indexed="16"/>
      <name val="Arial"/>
      <family val="2"/>
    </font>
    <font>
      <b/>
      <sz val="7"/>
      <color indexed="16"/>
      <name val="Arial"/>
      <family val="2"/>
    </font>
    <font>
      <b/>
      <sz val="8"/>
      <color indexed="60"/>
      <name val="Arial"/>
      <family val="2"/>
    </font>
    <font>
      <b/>
      <sz val="18"/>
      <color indexed="18"/>
      <name val="Arial"/>
      <family val="2"/>
    </font>
    <font>
      <sz val="8"/>
      <color indexed="10"/>
      <name val="Arial"/>
      <family val="2"/>
    </font>
    <font>
      <sz val="10"/>
      <color indexed="16"/>
      <name val="Arial"/>
      <family val="2"/>
    </font>
    <font>
      <sz val="12"/>
      <color indexed="16"/>
      <name val="Arial"/>
      <family val="2"/>
    </font>
    <font>
      <b/>
      <u val="single"/>
      <sz val="8"/>
      <color indexed="10"/>
      <name val="Arial"/>
      <family val="2"/>
    </font>
    <font>
      <sz val="8"/>
      <color indexed="60"/>
      <name val="Arial"/>
      <family val="2"/>
    </font>
    <font>
      <sz val="10"/>
      <color indexed="60"/>
      <name val="Arial"/>
      <family val="2"/>
    </font>
    <font>
      <b/>
      <sz val="14"/>
      <color indexed="10"/>
      <name val="Arial"/>
      <family val="2"/>
    </font>
    <font>
      <sz val="14"/>
      <color indexed="10"/>
      <name val="Arial"/>
      <family val="2"/>
    </font>
    <font>
      <i/>
      <sz val="8"/>
      <name val="Arial"/>
      <family val="2"/>
    </font>
    <font>
      <sz val="10"/>
      <color indexed="9"/>
      <name val="Arial"/>
      <family val="2"/>
    </font>
    <font>
      <b/>
      <u val="single"/>
      <sz val="9"/>
      <color indexed="10"/>
      <name val="Arial"/>
      <family val="2"/>
    </font>
    <font>
      <b/>
      <sz val="16"/>
      <color indexed="10"/>
      <name val="Franklin Gothic Medium"/>
      <family val="2"/>
    </font>
    <font>
      <i/>
      <sz val="8"/>
      <name val="Tahoma"/>
      <family val="2"/>
    </font>
    <font>
      <b/>
      <sz val="12"/>
      <name val="Franklin Gothic Medium"/>
      <family val="2"/>
    </font>
    <font>
      <b/>
      <sz val="18"/>
      <color indexed="10"/>
      <name val="Tahoma"/>
      <family val="2"/>
    </font>
    <font>
      <b/>
      <sz val="20"/>
      <color indexed="18"/>
      <name val="Arial"/>
      <family val="2"/>
    </font>
    <font>
      <b/>
      <sz val="11"/>
      <color indexed="10"/>
      <name val="Tahoma"/>
      <family val="2"/>
    </font>
    <font>
      <b/>
      <sz val="8"/>
      <color indexed="16"/>
      <name val="Tahoma"/>
      <family val="2"/>
    </font>
    <font>
      <sz val="10"/>
      <color indexed="57"/>
      <name val="Tahoma"/>
      <family val="2"/>
    </font>
    <font>
      <sz val="10"/>
      <color indexed="57"/>
      <name val="Arial"/>
      <family val="2"/>
    </font>
    <font>
      <b/>
      <sz val="14"/>
      <color indexed="10"/>
      <name val="Tahoma"/>
      <family val="2"/>
    </font>
    <font>
      <b/>
      <sz val="26"/>
      <color indexed="18"/>
      <name val="Franklin Gothic Medium"/>
      <family val="2"/>
    </font>
    <font>
      <b/>
      <u val="single"/>
      <sz val="11"/>
      <color indexed="10"/>
      <name val="Tahoma"/>
      <family val="2"/>
    </font>
    <font>
      <b/>
      <sz val="11"/>
      <name val="Tahoma"/>
      <family val="2"/>
    </font>
    <font>
      <b/>
      <sz val="16"/>
      <color indexed="10"/>
      <name val="Tahoma"/>
      <family val="2"/>
    </font>
    <font>
      <sz val="10"/>
      <color indexed="10"/>
      <name val="Tahoma"/>
      <family val="2"/>
    </font>
    <font>
      <b/>
      <sz val="10"/>
      <color indexed="16"/>
      <name val="Arial"/>
      <family val="2"/>
    </font>
    <font>
      <i/>
      <sz val="10"/>
      <name val="Arial"/>
      <family val="2"/>
    </font>
    <font>
      <sz val="10"/>
      <color indexed="8"/>
      <name val="Times New Roman"/>
      <family val="1"/>
    </font>
    <font>
      <b/>
      <u val="single"/>
      <sz val="14"/>
      <color indexed="10"/>
      <name val="Arial"/>
      <family val="2"/>
    </font>
    <font>
      <i/>
      <sz val="9"/>
      <name val="Arial"/>
      <family val="2"/>
    </font>
    <font>
      <sz val="10"/>
      <color indexed="12"/>
      <name val="Arial"/>
      <family val="2"/>
    </font>
    <font>
      <b/>
      <u val="single"/>
      <sz val="10"/>
      <color indexed="10"/>
      <name val="Arial"/>
      <family val="2"/>
    </font>
    <font>
      <b/>
      <u val="single"/>
      <sz val="10"/>
      <color indexed="12"/>
      <name val="Arial"/>
      <family val="2"/>
    </font>
    <font>
      <b/>
      <sz val="10"/>
      <color indexed="12"/>
      <name val="Arial"/>
      <family val="2"/>
    </font>
    <font>
      <b/>
      <sz val="11"/>
      <name val="Times New Roman"/>
      <family val="1"/>
    </font>
    <font>
      <sz val="9"/>
      <name val="Arial Narrow"/>
      <family val="2"/>
    </font>
    <font>
      <sz val="11"/>
      <name val="Times New Roman"/>
      <family val="1"/>
    </font>
    <font>
      <b/>
      <sz val="9"/>
      <name val="Arial Narrow"/>
      <family val="2"/>
    </font>
    <font>
      <u val="single"/>
      <sz val="8"/>
      <color indexed="12"/>
      <name val="Arial"/>
      <family val="2"/>
    </font>
    <font>
      <i/>
      <sz val="10"/>
      <color indexed="10"/>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b/>
      <sz val="7"/>
      <color indexed="10"/>
      <name val="Arial"/>
      <family val="2"/>
    </font>
    <font>
      <sz val="12"/>
      <color indexed="10"/>
      <name val="Arial"/>
      <family val="2"/>
    </font>
    <font>
      <b/>
      <sz val="7"/>
      <color indexed="8"/>
      <name val="Arial"/>
      <family val="2"/>
    </font>
    <font>
      <b/>
      <sz val="8"/>
      <color indexed="8"/>
      <name val="Arial"/>
      <family val="2"/>
    </font>
    <font>
      <b/>
      <sz val="10"/>
      <color indexed="8"/>
      <name val="Arial"/>
      <family val="2"/>
    </font>
    <font>
      <b/>
      <sz val="6"/>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7"/>
      <color rgb="FFFF0000"/>
      <name val="Arial"/>
      <family val="2"/>
    </font>
    <font>
      <sz val="12"/>
      <color rgb="FFFF0000"/>
      <name val="Arial"/>
      <family val="2"/>
    </font>
    <font>
      <b/>
      <sz val="12"/>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gray0625">
        <fgColor indexed="22"/>
        <bgColor indexed="9"/>
      </patternFill>
    </fill>
    <fill>
      <patternFill patternType="solid">
        <fgColor indexed="9"/>
        <bgColor indexed="64"/>
      </patternFill>
    </fill>
    <fill>
      <patternFill patternType="solid">
        <fgColor indexed="44"/>
        <bgColor indexed="64"/>
      </patternFill>
    </fill>
    <fill>
      <patternFill patternType="lightTrellis">
        <fgColor indexed="9"/>
        <bgColor indexed="9"/>
      </patternFill>
    </fill>
    <fill>
      <patternFill patternType="solid">
        <fgColor indexed="51"/>
        <bgColor indexed="64"/>
      </patternFill>
    </fill>
    <fill>
      <patternFill patternType="solid">
        <fgColor indexed="42"/>
        <bgColor indexed="64"/>
      </patternFill>
    </fill>
    <fill>
      <patternFill patternType="gray0625"/>
    </fill>
    <fill>
      <patternFill patternType="solid">
        <fgColor indexed="45"/>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gray0625">
        <fgColor indexed="55"/>
        <bgColor indexed="9"/>
      </patternFill>
    </fill>
    <fill>
      <patternFill patternType="solid">
        <fgColor indexed="9"/>
        <bgColor indexed="64"/>
      </patternFill>
    </fill>
    <fill>
      <patternFill patternType="solid">
        <fgColor indexed="13"/>
        <bgColor indexed="64"/>
      </patternFill>
    </fill>
    <fill>
      <patternFill patternType="lightTrellis">
        <fgColor indexed="52"/>
        <bgColor indexed="53"/>
      </patternFill>
    </fill>
    <fill>
      <patternFill patternType="lightTrellis">
        <fgColor indexed="52"/>
        <bgColor indexed="40"/>
      </patternFill>
    </fill>
    <fill>
      <patternFill patternType="gray0625">
        <fgColor indexed="9"/>
        <bgColor indexed="9"/>
      </patternFill>
    </fill>
    <fill>
      <patternFill patternType="lightTrellis">
        <fgColor indexed="55"/>
        <bgColor indexed="9"/>
      </patternFill>
    </fill>
    <fill>
      <patternFill patternType="solid">
        <fgColor indexed="11"/>
        <bgColor indexed="64"/>
      </patternFill>
    </fill>
    <fill>
      <patternFill patternType="solid">
        <fgColor indexed="11"/>
        <bgColor indexed="64"/>
      </patternFill>
    </fill>
    <fill>
      <patternFill patternType="darkGrid">
        <fgColor indexed="22"/>
      </patternFill>
    </fill>
    <fill>
      <patternFill patternType="darkGrid">
        <fgColor indexed="22"/>
        <bgColor indexed="9"/>
      </patternFill>
    </fill>
    <fill>
      <patternFill patternType="solid">
        <fgColor indexed="11"/>
        <bgColor indexed="64"/>
      </patternFill>
    </fill>
    <fill>
      <patternFill patternType="solid">
        <fgColor indexed="53"/>
        <bgColor indexed="64"/>
      </patternFill>
    </fill>
    <fill>
      <patternFill patternType="solid">
        <fgColor theme="0" tint="-0.24997000396251678"/>
        <bgColor indexed="64"/>
      </patternFill>
    </fill>
  </fills>
  <borders count="1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medium"/>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medium"/>
      <top style="thin"/>
      <bottom>
        <color indexed="63"/>
      </bottom>
    </border>
    <border>
      <left style="thin"/>
      <right style="thin"/>
      <top style="thin"/>
      <bottom style="dotted"/>
    </border>
    <border>
      <left style="thin"/>
      <right style="thin"/>
      <top style="thin"/>
      <bottom style="dashed"/>
    </border>
    <border>
      <left style="thin"/>
      <right style="thin"/>
      <top style="dotted"/>
      <bottom style="dotted"/>
    </border>
    <border>
      <left style="thin"/>
      <right style="thin"/>
      <top style="dashed"/>
      <bottom style="dashed"/>
    </border>
    <border>
      <left style="thin"/>
      <right style="thin"/>
      <top style="dotted"/>
      <bottom style="thin"/>
    </border>
    <border>
      <left style="thin"/>
      <right style="thin"/>
      <top style="dashed"/>
      <bottom style="thin"/>
    </border>
    <border>
      <left style="thin"/>
      <right style="thin"/>
      <top>
        <color indexed="63"/>
      </top>
      <bottom style="dotted"/>
    </border>
    <border>
      <left style="thin"/>
      <right style="thin"/>
      <top>
        <color indexed="63"/>
      </top>
      <bottom style="dashed"/>
    </border>
    <border>
      <left style="thin"/>
      <right style="thin"/>
      <top style="dotted"/>
      <bottom>
        <color indexed="63"/>
      </bottom>
    </border>
    <border>
      <left>
        <color indexed="63"/>
      </left>
      <right>
        <color indexed="63"/>
      </right>
      <top>
        <color indexed="63"/>
      </top>
      <bottom style="medium">
        <color indexed="50"/>
      </bottom>
    </border>
    <border>
      <left style="thin"/>
      <right style="thin"/>
      <top style="dashed"/>
      <bottom style="dotted"/>
    </border>
    <border>
      <left>
        <color indexed="63"/>
      </left>
      <right style="thin">
        <color indexed="50"/>
      </right>
      <top style="thick">
        <color indexed="50"/>
      </top>
      <bottom style="hair">
        <color indexed="50"/>
      </bottom>
    </border>
    <border>
      <left style="thin">
        <color indexed="50"/>
      </left>
      <right style="thin">
        <color indexed="50"/>
      </right>
      <top style="thick">
        <color indexed="50"/>
      </top>
      <bottom style="hair">
        <color indexed="50"/>
      </bottom>
    </border>
    <border>
      <left style="thin">
        <color indexed="50"/>
      </left>
      <right style="thin">
        <color indexed="50"/>
      </right>
      <top>
        <color indexed="63"/>
      </top>
      <bottom style="hair">
        <color indexed="50"/>
      </bottom>
    </border>
    <border>
      <left style="thin">
        <color indexed="50"/>
      </left>
      <right>
        <color indexed="63"/>
      </right>
      <top style="thick">
        <color indexed="50"/>
      </top>
      <bottom style="hair">
        <color indexed="50"/>
      </bottom>
    </border>
    <border>
      <left style="thin">
        <color indexed="50"/>
      </left>
      <right style="thick">
        <color indexed="50"/>
      </right>
      <top style="thick">
        <color indexed="50"/>
      </top>
      <bottom style="hair">
        <color indexed="50"/>
      </bottom>
    </border>
    <border>
      <left>
        <color indexed="63"/>
      </left>
      <right style="thin">
        <color indexed="50"/>
      </right>
      <top style="hair">
        <color indexed="50"/>
      </top>
      <bottom style="thick">
        <color indexed="50"/>
      </bottom>
    </border>
    <border>
      <left style="thin">
        <color indexed="50"/>
      </left>
      <right style="thin">
        <color indexed="50"/>
      </right>
      <top style="hair">
        <color indexed="50"/>
      </top>
      <bottom style="thick">
        <color indexed="50"/>
      </bottom>
    </border>
    <border>
      <left style="thin">
        <color indexed="50"/>
      </left>
      <right style="thick">
        <color indexed="50"/>
      </right>
      <top style="hair">
        <color indexed="50"/>
      </top>
      <bottom style="thick">
        <color indexed="5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indexed="10"/>
      </top>
      <bottom style="thin">
        <color indexed="10"/>
      </bottom>
    </border>
    <border>
      <left>
        <color indexed="63"/>
      </left>
      <right>
        <color indexed="63"/>
      </right>
      <top style="medium"/>
      <bottom style="thin"/>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color indexed="63"/>
      </right>
      <top style="medium"/>
      <bottom style="thin"/>
    </border>
    <border>
      <left>
        <color indexed="63"/>
      </left>
      <right style="thin"/>
      <top style="medium"/>
      <bottom style="thin"/>
    </border>
    <border>
      <left style="medium"/>
      <right style="thin"/>
      <top style="thin"/>
      <bottom style="dotted"/>
    </border>
    <border>
      <left style="thin"/>
      <right style="medium"/>
      <top>
        <color indexed="63"/>
      </top>
      <bottom style="dotted"/>
    </border>
    <border>
      <left>
        <color indexed="63"/>
      </left>
      <right style="thin"/>
      <top style="thin"/>
      <bottom style="dotted"/>
    </border>
    <border>
      <left style="thin"/>
      <right style="medium"/>
      <top style="thin"/>
      <bottom style="dotted"/>
    </border>
    <border>
      <left style="medium"/>
      <right style="thin"/>
      <top style="dotted"/>
      <bottom style="dotted"/>
    </border>
    <border>
      <left style="thin"/>
      <right style="medium"/>
      <top style="dotted"/>
      <bottom style="dotted"/>
    </border>
    <border>
      <left>
        <color indexed="63"/>
      </left>
      <right style="thin"/>
      <top style="dotted"/>
      <bottom style="dotted"/>
    </border>
    <border>
      <left style="medium"/>
      <right>
        <color indexed="63"/>
      </right>
      <top style="dotted"/>
      <bottom style="dotted"/>
    </border>
    <border>
      <left>
        <color indexed="63"/>
      </left>
      <right style="thin"/>
      <top style="dotted"/>
      <bottom style="thin"/>
    </border>
    <border>
      <left style="thin"/>
      <right style="medium"/>
      <top style="dotted"/>
      <bottom style="medium"/>
    </border>
    <border>
      <left style="medium"/>
      <right>
        <color indexed="63"/>
      </right>
      <top style="dotted"/>
      <bottom style="medium"/>
    </border>
    <border>
      <left style="medium"/>
      <right style="thin"/>
      <top style="medium"/>
      <bottom style="thin"/>
    </border>
    <border>
      <left style="thin"/>
      <right style="medium"/>
      <top style="thin"/>
      <bottom style="thin"/>
    </border>
    <border>
      <left style="medium"/>
      <right>
        <color indexed="63"/>
      </right>
      <top>
        <color indexed="63"/>
      </top>
      <bottom style="dotted"/>
    </border>
    <border>
      <left>
        <color indexed="63"/>
      </left>
      <right>
        <color indexed="63"/>
      </right>
      <top>
        <color indexed="63"/>
      </top>
      <bottom style="dotted"/>
    </border>
    <border>
      <left style="thin"/>
      <right style="medium"/>
      <top style="dotted"/>
      <bottom style="thin"/>
    </border>
    <border>
      <left style="thin"/>
      <right style="medium"/>
      <top>
        <color indexed="63"/>
      </top>
      <bottom style="thin"/>
    </border>
    <border>
      <left>
        <color indexed="63"/>
      </left>
      <right>
        <color indexed="63"/>
      </right>
      <top style="dotted"/>
      <bottom style="dotted"/>
    </border>
    <border>
      <left>
        <color indexed="63"/>
      </left>
      <right>
        <color indexed="63"/>
      </right>
      <top style="dotted"/>
      <bottom style="thin"/>
    </border>
    <border>
      <left style="thin"/>
      <right style="medium"/>
      <top>
        <color indexed="63"/>
      </top>
      <bottom style="medium"/>
    </border>
    <border>
      <left>
        <color indexed="63"/>
      </left>
      <right style="thin"/>
      <top>
        <color indexed="63"/>
      </top>
      <bottom style="dotted"/>
    </border>
    <border>
      <left style="thin"/>
      <right style="medium"/>
      <top>
        <color indexed="63"/>
      </top>
      <bottom>
        <color indexed="63"/>
      </bottom>
    </border>
    <border>
      <left style="double"/>
      <right style="thin"/>
      <top style="medium"/>
      <bottom style="medium"/>
    </border>
    <border>
      <left style="thin"/>
      <right style="double"/>
      <top style="medium"/>
      <bottom style="medium"/>
    </border>
    <border>
      <left>
        <color indexed="63"/>
      </left>
      <right>
        <color indexed="63"/>
      </right>
      <top style="medium"/>
      <bottom style="medium"/>
    </border>
    <border>
      <left style="medium"/>
      <right style="thin"/>
      <top style="dotted"/>
      <bottom style="medium"/>
    </border>
    <border>
      <left>
        <color indexed="63"/>
      </left>
      <right style="medium"/>
      <top style="medium"/>
      <bottom style="medium"/>
    </border>
    <border>
      <left style="medium"/>
      <right style="medium"/>
      <top style="medium"/>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color indexed="63"/>
      </left>
      <right style="medium"/>
      <top style="medium"/>
      <bottom style="thin"/>
    </border>
    <border>
      <left style="thin"/>
      <right style="medium"/>
      <top style="thin"/>
      <bottom style="medium"/>
    </border>
    <border>
      <left style="medium"/>
      <right>
        <color indexed="63"/>
      </right>
      <top style="medium"/>
      <bottom style="medium"/>
    </border>
    <border>
      <left style="thin"/>
      <right>
        <color indexed="63"/>
      </right>
      <top style="medium"/>
      <bottom style="medium"/>
    </border>
    <border>
      <left style="double"/>
      <right style="double"/>
      <top style="medium"/>
      <bottom style="medium"/>
    </border>
    <border>
      <left style="double"/>
      <right style="medium"/>
      <top style="medium"/>
      <bottom style="medium"/>
    </border>
    <border>
      <left style="thin"/>
      <right>
        <color indexed="63"/>
      </right>
      <top style="medium"/>
      <bottom style="thin"/>
    </border>
    <border>
      <left style="double"/>
      <right style="double"/>
      <top style="medium"/>
      <bottom style="thin"/>
    </border>
    <border>
      <left style="double"/>
      <right style="thin"/>
      <top style="medium"/>
      <bottom style="thin"/>
    </border>
    <border>
      <left style="thin"/>
      <right style="double"/>
      <top style="medium"/>
      <bottom style="thin"/>
    </border>
    <border>
      <left style="double"/>
      <right style="medium"/>
      <top style="medium"/>
      <bottom style="thin"/>
    </border>
    <border>
      <left style="medium"/>
      <right>
        <color indexed="63"/>
      </right>
      <top style="thin"/>
      <bottom style="dotted"/>
    </border>
    <border>
      <left style="thin"/>
      <right>
        <color indexed="63"/>
      </right>
      <top style="thin"/>
      <bottom style="dotted"/>
    </border>
    <border>
      <left style="double"/>
      <right style="double"/>
      <top>
        <color indexed="63"/>
      </top>
      <bottom>
        <color indexed="63"/>
      </bottom>
    </border>
    <border>
      <left style="double"/>
      <right style="thin"/>
      <top style="thin"/>
      <bottom style="dotted"/>
    </border>
    <border>
      <left style="thin"/>
      <right style="double"/>
      <top>
        <color indexed="63"/>
      </top>
      <bottom style="dotted"/>
    </border>
    <border>
      <left style="double"/>
      <right style="medium"/>
      <top>
        <color indexed="63"/>
      </top>
      <bottom>
        <color indexed="63"/>
      </bottom>
    </border>
    <border>
      <left style="thin"/>
      <right>
        <color indexed="63"/>
      </right>
      <top style="dotted"/>
      <bottom style="dotted"/>
    </border>
    <border>
      <left style="double"/>
      <right style="thin"/>
      <top style="dotted"/>
      <bottom style="dotted"/>
    </border>
    <border>
      <left style="thin"/>
      <right style="double"/>
      <top style="dotted"/>
      <bottom style="dotted"/>
    </border>
    <border>
      <left style="double"/>
      <right style="thin"/>
      <top style="dotted"/>
      <bottom>
        <color indexed="63"/>
      </bottom>
    </border>
    <border>
      <left style="thin"/>
      <right style="double"/>
      <top style="dotted"/>
      <bottom>
        <color indexed="63"/>
      </bottom>
    </border>
    <border>
      <left style="thick">
        <color indexed="17"/>
      </left>
      <right style="thin">
        <color indexed="17"/>
      </right>
      <top style="thick">
        <color indexed="17"/>
      </top>
      <bottom style="dotted">
        <color indexed="17"/>
      </bottom>
    </border>
    <border>
      <left style="thin">
        <color indexed="17"/>
      </left>
      <right style="thick">
        <color indexed="17"/>
      </right>
      <top style="thick">
        <color indexed="17"/>
      </top>
      <bottom style="dotted">
        <color indexed="17"/>
      </bottom>
    </border>
    <border>
      <left style="double"/>
      <right style="thin"/>
      <top style="dotted"/>
      <bottom style="thin"/>
    </border>
    <border>
      <left style="thin"/>
      <right style="double"/>
      <top style="dotted"/>
      <bottom style="medium"/>
    </border>
    <border>
      <left style="thick">
        <color indexed="17"/>
      </left>
      <right style="thin">
        <color indexed="17"/>
      </right>
      <top style="dotted">
        <color indexed="17"/>
      </top>
      <bottom style="dotted">
        <color indexed="17"/>
      </bottom>
    </border>
    <border>
      <left style="thin">
        <color indexed="17"/>
      </left>
      <right style="thick">
        <color indexed="17"/>
      </right>
      <top style="dotted">
        <color indexed="17"/>
      </top>
      <bottom style="dotted">
        <color indexed="17"/>
      </bottom>
    </border>
    <border>
      <left style="thin"/>
      <right style="double"/>
      <top>
        <color indexed="63"/>
      </top>
      <bottom style="thin"/>
    </border>
    <border>
      <left style="medium"/>
      <right>
        <color indexed="63"/>
      </right>
      <top style="thin"/>
      <bottom style="thin"/>
    </border>
    <border>
      <left style="double"/>
      <right style="medium"/>
      <top style="thin"/>
      <bottom style="thin"/>
    </border>
    <border>
      <left style="double"/>
      <right style="thin"/>
      <top>
        <color indexed="63"/>
      </top>
      <bottom style="dotted"/>
    </border>
    <border>
      <left style="double"/>
      <right style="medium"/>
      <top>
        <color indexed="63"/>
      </top>
      <bottom style="thin"/>
    </border>
    <border>
      <left style="thick">
        <color indexed="17"/>
      </left>
      <right style="thin">
        <color indexed="17"/>
      </right>
      <top style="dotted">
        <color indexed="17"/>
      </top>
      <bottom style="thin">
        <color indexed="17"/>
      </bottom>
    </border>
    <border>
      <left style="thin">
        <color indexed="17"/>
      </left>
      <right style="thick">
        <color indexed="17"/>
      </right>
      <top style="dotted">
        <color indexed="17"/>
      </top>
      <bottom style="thin">
        <color indexed="17"/>
      </bottom>
    </border>
    <border>
      <left style="thin"/>
      <right style="double"/>
      <top>
        <color indexed="63"/>
      </top>
      <bottom>
        <color indexed="63"/>
      </bottom>
    </border>
    <border>
      <left style="thick">
        <color indexed="17"/>
      </left>
      <right style="thin">
        <color indexed="17"/>
      </right>
      <top>
        <color indexed="63"/>
      </top>
      <bottom style="medium">
        <color indexed="17"/>
      </bottom>
    </border>
    <border>
      <left style="thin">
        <color indexed="17"/>
      </left>
      <right style="thick">
        <color indexed="17"/>
      </right>
      <top>
        <color indexed="63"/>
      </top>
      <bottom style="medium">
        <color indexed="17"/>
      </bottom>
    </border>
    <border>
      <left style="double"/>
      <right style="thin"/>
      <top style="thin"/>
      <bottom style="thin"/>
    </border>
    <border>
      <left style="thin"/>
      <right style="double"/>
      <top style="thin"/>
      <bottom style="thin"/>
    </border>
    <border>
      <left style="thick">
        <color indexed="17"/>
      </left>
      <right style="thin">
        <color indexed="17"/>
      </right>
      <top style="medium">
        <color indexed="17"/>
      </top>
      <bottom style="thick">
        <color indexed="17"/>
      </bottom>
    </border>
    <border>
      <left>
        <color indexed="63"/>
      </left>
      <right style="thick">
        <color indexed="17"/>
      </right>
      <top>
        <color indexed="63"/>
      </top>
      <bottom style="thick">
        <color indexed="17"/>
      </bottom>
    </border>
    <border>
      <left style="double"/>
      <right style="thin"/>
      <top>
        <color indexed="63"/>
      </top>
      <bottom style="thin"/>
    </border>
    <border>
      <left style="thin"/>
      <right style="double"/>
      <top style="thin"/>
      <bottom style="dotted"/>
    </border>
    <border>
      <left style="medium"/>
      <right>
        <color indexed="63"/>
      </right>
      <top style="dotted"/>
      <bottom>
        <color indexed="63"/>
      </bottom>
    </border>
    <border>
      <left style="thin"/>
      <right>
        <color indexed="63"/>
      </right>
      <top style="dotted"/>
      <bottom style="medium"/>
    </border>
    <border>
      <left style="double"/>
      <right style="thin"/>
      <top>
        <color indexed="63"/>
      </top>
      <bottom>
        <color indexed="63"/>
      </bottom>
    </border>
    <border>
      <left style="thin"/>
      <right>
        <color indexed="63"/>
      </right>
      <top>
        <color indexed="63"/>
      </top>
      <bottom style="dotted"/>
    </border>
    <border>
      <left style="double"/>
      <right style="thin"/>
      <top style="dotted"/>
      <bottom style="medium"/>
    </border>
    <border>
      <left style="double"/>
      <right style="thin"/>
      <top>
        <color indexed="63"/>
      </top>
      <bottom style="medium"/>
    </border>
    <border>
      <left style="double"/>
      <right style="medium"/>
      <top>
        <color indexed="63"/>
      </top>
      <bottom style="medium"/>
    </border>
    <border>
      <left style="double"/>
      <right style="double"/>
      <top style="thin"/>
      <bottom style="medium"/>
    </border>
    <border>
      <left style="double"/>
      <right style="double"/>
      <top>
        <color indexed="63"/>
      </top>
      <bottom style="medium"/>
    </border>
    <border>
      <left style="thin"/>
      <right style="double"/>
      <top style="thin"/>
      <bottom style="medium"/>
    </border>
    <border>
      <left style="medium"/>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color indexed="10"/>
      </top>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medium"/>
      <top style="thin"/>
      <bottom style="thin"/>
    </border>
    <border>
      <left style="thick">
        <color indexed="17"/>
      </left>
      <right>
        <color indexed="63"/>
      </right>
      <top style="thick">
        <color indexed="17"/>
      </top>
      <bottom style="thick">
        <color indexed="17"/>
      </bottom>
    </border>
    <border>
      <left>
        <color indexed="63"/>
      </left>
      <right style="thick">
        <color indexed="17"/>
      </right>
      <top style="thick">
        <color indexed="17"/>
      </top>
      <bottom style="thick">
        <color indexed="17"/>
      </bottom>
    </border>
    <border>
      <left style="thick">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thick">
        <color indexed="17"/>
      </right>
      <top style="thick">
        <color indexed="17"/>
      </top>
      <bottom>
        <color indexed="63"/>
      </bottom>
    </border>
    <border>
      <left style="thick">
        <color indexed="17"/>
      </left>
      <right>
        <color indexed="63"/>
      </right>
      <top>
        <color indexed="63"/>
      </top>
      <bottom style="thick">
        <color indexed="17"/>
      </bottom>
    </border>
    <border>
      <left>
        <color indexed="63"/>
      </left>
      <right>
        <color indexed="63"/>
      </right>
      <top>
        <color indexed="63"/>
      </top>
      <bottom style="thick">
        <color indexed="17"/>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3" fillId="2" borderId="0" applyNumberFormat="0" applyBorder="0" applyAlignment="0" applyProtection="0"/>
    <xf numFmtId="0" fontId="133" fillId="3" borderId="0" applyNumberFormat="0" applyBorder="0" applyAlignment="0" applyProtection="0"/>
    <xf numFmtId="0" fontId="133" fillId="4" borderId="0" applyNumberFormat="0" applyBorder="0" applyAlignment="0" applyProtection="0"/>
    <xf numFmtId="0" fontId="133" fillId="5" borderId="0" applyNumberFormat="0" applyBorder="0" applyAlignment="0" applyProtection="0"/>
    <xf numFmtId="0" fontId="133" fillId="6" borderId="0" applyNumberFormat="0" applyBorder="0" applyAlignment="0" applyProtection="0"/>
    <xf numFmtId="0" fontId="133" fillId="7" borderId="0" applyNumberFormat="0" applyBorder="0" applyAlignment="0" applyProtection="0"/>
    <xf numFmtId="0" fontId="133" fillId="8" borderId="0" applyNumberFormat="0" applyBorder="0" applyAlignment="0" applyProtection="0"/>
    <xf numFmtId="0" fontId="133" fillId="9" borderId="0" applyNumberFormat="0" applyBorder="0" applyAlignment="0" applyProtection="0"/>
    <xf numFmtId="0" fontId="133" fillId="10" borderId="0" applyNumberFormat="0" applyBorder="0" applyAlignment="0" applyProtection="0"/>
    <xf numFmtId="0" fontId="133" fillId="11" borderId="0" applyNumberFormat="0" applyBorder="0" applyAlignment="0" applyProtection="0"/>
    <xf numFmtId="0" fontId="133" fillId="12" borderId="0" applyNumberFormat="0" applyBorder="0" applyAlignment="0" applyProtection="0"/>
    <xf numFmtId="0" fontId="133" fillId="13" borderId="0" applyNumberFormat="0" applyBorder="0" applyAlignment="0" applyProtection="0"/>
    <xf numFmtId="0" fontId="134" fillId="14" borderId="0" applyNumberFormat="0" applyBorder="0" applyAlignment="0" applyProtection="0"/>
    <xf numFmtId="0" fontId="134" fillId="15" borderId="0" applyNumberFormat="0" applyBorder="0" applyAlignment="0" applyProtection="0"/>
    <xf numFmtId="0" fontId="134" fillId="16" borderId="0" applyNumberFormat="0" applyBorder="0" applyAlignment="0" applyProtection="0"/>
    <xf numFmtId="0" fontId="134" fillId="17" borderId="0" applyNumberFormat="0" applyBorder="0" applyAlignment="0" applyProtection="0"/>
    <xf numFmtId="0" fontId="134" fillId="18" borderId="0" applyNumberFormat="0" applyBorder="0" applyAlignment="0" applyProtection="0"/>
    <xf numFmtId="0" fontId="134" fillId="19" borderId="0" applyNumberFormat="0" applyBorder="0" applyAlignment="0" applyProtection="0"/>
    <xf numFmtId="0" fontId="134" fillId="20" borderId="0" applyNumberFormat="0" applyBorder="0" applyAlignment="0" applyProtection="0"/>
    <xf numFmtId="0" fontId="134" fillId="21" borderId="0" applyNumberFormat="0" applyBorder="0" applyAlignment="0" applyProtection="0"/>
    <xf numFmtId="0" fontId="134" fillId="22" borderId="0" applyNumberFormat="0" applyBorder="0" applyAlignment="0" applyProtection="0"/>
    <xf numFmtId="0" fontId="134" fillId="23" borderId="0" applyNumberFormat="0" applyBorder="0" applyAlignment="0" applyProtection="0"/>
    <xf numFmtId="0" fontId="134" fillId="24" borderId="0" applyNumberFormat="0" applyBorder="0" applyAlignment="0" applyProtection="0"/>
    <xf numFmtId="0" fontId="134" fillId="25" borderId="0" applyNumberFormat="0" applyBorder="0" applyAlignment="0" applyProtection="0"/>
    <xf numFmtId="0" fontId="135" fillId="0" borderId="0" applyNumberFormat="0" applyFill="0" applyBorder="0" applyAlignment="0" applyProtection="0"/>
    <xf numFmtId="0" fontId="136" fillId="26" borderId="1" applyNumberFormat="0" applyAlignment="0" applyProtection="0"/>
    <xf numFmtId="0" fontId="137" fillId="0" borderId="2" applyNumberFormat="0" applyFill="0" applyAlignment="0" applyProtection="0"/>
    <xf numFmtId="0" fontId="0" fillId="27" borderId="3" applyNumberFormat="0" applyFont="0" applyAlignment="0" applyProtection="0"/>
    <xf numFmtId="0" fontId="138" fillId="28" borderId="1" applyNumberFormat="0" applyAlignment="0" applyProtection="0"/>
    <xf numFmtId="44" fontId="0" fillId="0" borderId="0" applyFont="0" applyFill="0" applyBorder="0" applyAlignment="0" applyProtection="0"/>
    <xf numFmtId="0" fontId="139" fillId="29"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0" fillId="30" borderId="0" applyNumberFormat="0" applyBorder="0" applyAlignment="0" applyProtection="0"/>
    <xf numFmtId="0" fontId="0" fillId="0" borderId="0">
      <alignment/>
      <protection/>
    </xf>
    <xf numFmtId="9" fontId="0" fillId="0" borderId="0" applyFont="0" applyFill="0" applyBorder="0" applyAlignment="0" applyProtection="0"/>
    <xf numFmtId="0" fontId="141" fillId="31" borderId="0" applyNumberFormat="0" applyBorder="0" applyAlignment="0" applyProtection="0"/>
    <xf numFmtId="0" fontId="142" fillId="26" borderId="4" applyNumberForma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5" applyNumberFormat="0" applyFill="0" applyAlignment="0" applyProtection="0"/>
    <xf numFmtId="0" fontId="146" fillId="0" borderId="6" applyNumberFormat="0" applyFill="0" applyAlignment="0" applyProtection="0"/>
    <xf numFmtId="0" fontId="147" fillId="0" borderId="7" applyNumberFormat="0" applyFill="0" applyAlignment="0" applyProtection="0"/>
    <xf numFmtId="0" fontId="147" fillId="0" borderId="0" applyNumberFormat="0" applyFill="0" applyBorder="0" applyAlignment="0" applyProtection="0"/>
    <xf numFmtId="0" fontId="148" fillId="0" borderId="8" applyNumberFormat="0" applyFill="0" applyAlignment="0" applyProtection="0"/>
    <xf numFmtId="0" fontId="149" fillId="32" borderId="9" applyNumberFormat="0" applyAlignment="0" applyProtection="0"/>
  </cellStyleXfs>
  <cellXfs count="1506">
    <xf numFmtId="0" fontId="0" fillId="0" borderId="0" xfId="0" applyAlignment="1">
      <alignment/>
    </xf>
    <xf numFmtId="171" fontId="1" fillId="33" borderId="10" xfId="0" applyNumberFormat="1" applyFont="1" applyFill="1" applyBorder="1" applyAlignment="1" applyProtection="1">
      <alignment horizontal="center" vertical="center"/>
      <protection hidden="1"/>
    </xf>
    <xf numFmtId="0" fontId="73" fillId="34" borderId="0" xfId="0" applyFont="1" applyFill="1" applyBorder="1" applyAlignment="1" applyProtection="1">
      <alignment horizontal="center" vertical="center"/>
      <protection hidden="1"/>
    </xf>
    <xf numFmtId="171" fontId="1" fillId="33" borderId="11" xfId="0" applyNumberFormat="1" applyFont="1" applyFill="1" applyBorder="1" applyAlignment="1" applyProtection="1">
      <alignment horizontal="center" vertical="center"/>
      <protection hidden="1"/>
    </xf>
    <xf numFmtId="0" fontId="0" fillId="0" borderId="0" xfId="53" applyProtection="1">
      <alignment/>
      <protection hidden="1"/>
    </xf>
    <xf numFmtId="0" fontId="0" fillId="0" borderId="0" xfId="0" applyAlignment="1" applyProtection="1">
      <alignment/>
      <protection hidden="1"/>
    </xf>
    <xf numFmtId="0" fontId="9" fillId="35" borderId="11" xfId="0" applyFont="1" applyFill="1" applyBorder="1" applyAlignment="1" applyProtection="1">
      <alignment horizontal="center" vertical="center"/>
      <protection hidden="1"/>
    </xf>
    <xf numFmtId="0" fontId="0" fillId="36" borderId="0" xfId="0" applyFont="1" applyFill="1" applyBorder="1" applyAlignment="1" applyProtection="1">
      <alignment vertical="center"/>
      <protection hidden="1"/>
    </xf>
    <xf numFmtId="0" fontId="0" fillId="0" borderId="0" xfId="0" applyAlignment="1" applyProtection="1">
      <alignment vertical="center"/>
      <protection hidden="1"/>
    </xf>
    <xf numFmtId="0" fontId="9" fillId="36" borderId="0" xfId="0" applyFont="1" applyFill="1" applyAlignment="1" applyProtection="1">
      <alignment vertical="center"/>
      <protection hidden="1"/>
    </xf>
    <xf numFmtId="0" fontId="0" fillId="34" borderId="0" xfId="0" applyFont="1" applyFill="1" applyAlignment="1" applyProtection="1">
      <alignment vertical="center"/>
      <protection hidden="1"/>
    </xf>
    <xf numFmtId="0" fontId="0"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9" fillId="35" borderId="11" xfId="0" applyFont="1" applyFill="1" applyBorder="1" applyAlignment="1" applyProtection="1">
      <alignment horizontal="center"/>
      <protection hidden="1"/>
    </xf>
    <xf numFmtId="169" fontId="0" fillId="0" borderId="11" xfId="0" applyNumberFormat="1" applyBorder="1" applyAlignment="1" applyProtection="1">
      <alignment horizontal="left"/>
      <protection hidden="1"/>
    </xf>
    <xf numFmtId="0" fontId="0" fillId="0" borderId="11" xfId="0" applyBorder="1" applyAlignment="1" applyProtection="1">
      <alignment horizontal="left"/>
      <protection hidden="1"/>
    </xf>
    <xf numFmtId="0" fontId="9" fillId="0" borderId="0" xfId="0" applyFont="1" applyFill="1" applyBorder="1" applyAlignment="1" applyProtection="1">
      <alignment horizontal="center"/>
      <protection hidden="1"/>
    </xf>
    <xf numFmtId="0" fontId="9" fillId="35" borderId="12" xfId="0" applyFont="1" applyFill="1" applyBorder="1" applyAlignment="1" applyProtection="1">
      <alignment horizontal="center"/>
      <protection hidden="1"/>
    </xf>
    <xf numFmtId="0" fontId="0" fillId="0" borderId="11" xfId="0" applyBorder="1" applyAlignment="1" applyProtection="1">
      <alignment horizontal="center"/>
      <protection hidden="1"/>
    </xf>
    <xf numFmtId="0" fontId="0" fillId="0" borderId="0" xfId="0" applyBorder="1" applyAlignment="1" applyProtection="1">
      <alignment/>
      <protection hidden="1"/>
    </xf>
    <xf numFmtId="0" fontId="9" fillId="35" borderId="11" xfId="0" applyFont="1"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horizontal="center"/>
      <protection hidden="1"/>
    </xf>
    <xf numFmtId="0" fontId="9" fillId="37" borderId="11" xfId="0" applyFont="1" applyFill="1" applyBorder="1" applyAlignment="1" applyProtection="1">
      <alignment horizontal="center"/>
      <protection hidden="1"/>
    </xf>
    <xf numFmtId="0" fontId="0" fillId="0" borderId="0" xfId="0" applyAlignment="1" applyProtection="1">
      <alignment horizontal="center"/>
      <protection hidden="1"/>
    </xf>
    <xf numFmtId="0" fontId="9" fillId="37" borderId="13" xfId="0" applyFont="1" applyFill="1" applyBorder="1" applyAlignment="1" applyProtection="1">
      <alignment horizontal="center"/>
      <protection hidden="1"/>
    </xf>
    <xf numFmtId="0" fontId="9" fillId="37" borderId="12" xfId="0" applyFont="1" applyFill="1" applyBorder="1" applyAlignment="1" applyProtection="1">
      <alignment horizontal="center"/>
      <protection hidden="1"/>
    </xf>
    <xf numFmtId="1" fontId="0" fillId="0" borderId="11" xfId="0" applyNumberFormat="1" applyBorder="1" applyAlignment="1" applyProtection="1">
      <alignment horizontal="center"/>
      <protection hidden="1"/>
    </xf>
    <xf numFmtId="0" fontId="9" fillId="37" borderId="11" xfId="0" applyFont="1" applyFill="1" applyBorder="1" applyAlignment="1" applyProtection="1">
      <alignment/>
      <protection hidden="1"/>
    </xf>
    <xf numFmtId="0" fontId="9" fillId="38" borderId="11" xfId="0" applyFont="1" applyFill="1" applyBorder="1" applyAlignment="1" applyProtection="1">
      <alignment horizontal="center"/>
      <protection hidden="1"/>
    </xf>
    <xf numFmtId="0" fontId="0" fillId="39" borderId="11"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Alignment="1" applyProtection="1">
      <alignment/>
      <protection hidden="1"/>
    </xf>
    <xf numFmtId="0" fontId="0" fillId="36" borderId="0" xfId="0" applyFont="1" applyFill="1" applyBorder="1" applyAlignment="1" applyProtection="1">
      <alignment/>
      <protection hidden="1"/>
    </xf>
    <xf numFmtId="0" fontId="9" fillId="36" borderId="0" xfId="0" applyFont="1" applyFill="1" applyAlignment="1" applyProtection="1">
      <alignment/>
      <protection hidden="1"/>
    </xf>
    <xf numFmtId="0" fontId="0" fillId="34" borderId="0" xfId="0" applyFont="1" applyFill="1" applyAlignment="1" applyProtection="1">
      <alignment/>
      <protection hidden="1"/>
    </xf>
    <xf numFmtId="0" fontId="0" fillId="0" borderId="0" xfId="0" applyFont="1" applyBorder="1" applyAlignment="1" applyProtection="1">
      <alignment/>
      <protection hidden="1"/>
    </xf>
    <xf numFmtId="0" fontId="0" fillId="0" borderId="0" xfId="0" applyBorder="1" applyAlignment="1" applyProtection="1">
      <alignment/>
      <protection hidden="1"/>
    </xf>
    <xf numFmtId="0" fontId="62" fillId="34" borderId="0" xfId="0" applyFont="1" applyFill="1" applyAlignment="1" applyProtection="1">
      <alignment horizontal="center" vertical="center"/>
      <protection hidden="1"/>
    </xf>
    <xf numFmtId="0" fontId="32" fillId="34" borderId="0" xfId="0" applyFont="1" applyFill="1" applyBorder="1" applyAlignment="1" applyProtection="1">
      <alignment horizontal="left"/>
      <protection hidden="1"/>
    </xf>
    <xf numFmtId="0" fontId="32" fillId="36" borderId="0" xfId="0" applyFont="1" applyFill="1" applyBorder="1" applyAlignment="1" applyProtection="1">
      <alignment horizontal="left"/>
      <protection hidden="1"/>
    </xf>
    <xf numFmtId="0" fontId="9" fillId="36" borderId="0" xfId="0" applyFont="1" applyFill="1" applyAlignment="1" applyProtection="1">
      <alignment horizontal="right"/>
      <protection hidden="1"/>
    </xf>
    <xf numFmtId="0" fontId="0" fillId="36" borderId="0" xfId="0" applyFont="1" applyFill="1" applyAlignment="1" applyProtection="1">
      <alignment/>
      <protection hidden="1"/>
    </xf>
    <xf numFmtId="0" fontId="1" fillId="40" borderId="11" xfId="0" applyFont="1" applyFill="1" applyBorder="1" applyAlignment="1" applyProtection="1">
      <alignment horizontal="center" vertical="center" wrapText="1"/>
      <protection hidden="1"/>
    </xf>
    <xf numFmtId="0" fontId="0" fillId="36" borderId="0" xfId="0" applyFont="1" applyFill="1" applyBorder="1" applyAlignment="1" applyProtection="1">
      <alignment horizontal="center" vertical="center" wrapText="1"/>
      <protection hidden="1"/>
    </xf>
    <xf numFmtId="0" fontId="78" fillId="36" borderId="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9" fillId="36" borderId="0" xfId="0" applyFont="1" applyFill="1" applyAlignment="1" applyProtection="1">
      <alignment horizontal="center" vertical="center" wrapText="1"/>
      <protection hidden="1"/>
    </xf>
    <xf numFmtId="0" fontId="0" fillId="34" borderId="0" xfId="0" applyFont="1" applyFill="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9" fillId="40" borderId="11" xfId="0" applyFont="1" applyFill="1" applyBorder="1" applyAlignment="1" applyProtection="1">
      <alignment horizontal="center"/>
      <protection hidden="1"/>
    </xf>
    <xf numFmtId="171" fontId="9" fillId="0" borderId="11" xfId="0" applyNumberFormat="1" applyFont="1" applyBorder="1" applyAlignment="1" applyProtection="1">
      <alignment/>
      <protection hidden="1"/>
    </xf>
    <xf numFmtId="0" fontId="9" fillId="0" borderId="11" xfId="0" applyFont="1" applyBorder="1" applyAlignment="1" applyProtection="1">
      <alignment/>
      <protection hidden="1"/>
    </xf>
    <xf numFmtId="0" fontId="0" fillId="41" borderId="11" xfId="0" applyFill="1" applyBorder="1" applyAlignment="1" applyProtection="1">
      <alignment/>
      <protection hidden="1"/>
    </xf>
    <xf numFmtId="171" fontId="0" fillId="0" borderId="11" xfId="0" applyNumberFormat="1" applyBorder="1" applyAlignment="1" applyProtection="1">
      <alignment/>
      <protection hidden="1"/>
    </xf>
    <xf numFmtId="1" fontId="0" fillId="0" borderId="11" xfId="0" applyNumberFormat="1" applyBorder="1" applyAlignment="1" applyProtection="1">
      <alignment/>
      <protection hidden="1"/>
    </xf>
    <xf numFmtId="0" fontId="32" fillId="0" borderId="11" xfId="0" applyFont="1" applyBorder="1" applyAlignment="1" applyProtection="1">
      <alignment horizontal="center"/>
      <protection hidden="1"/>
    </xf>
    <xf numFmtId="0" fontId="32" fillId="0" borderId="11" xfId="0" applyFont="1" applyBorder="1" applyAlignment="1" applyProtection="1">
      <alignment/>
      <protection hidden="1"/>
    </xf>
    <xf numFmtId="0" fontId="0" fillId="34" borderId="0" xfId="53" applyFont="1" applyFill="1" applyAlignment="1" applyProtection="1">
      <alignment vertical="center"/>
      <protection hidden="1"/>
    </xf>
    <xf numFmtId="0" fontId="0" fillId="34" borderId="0" xfId="53" applyFont="1" applyFill="1" applyAlignment="1" applyProtection="1">
      <alignment horizontal="center" vertical="center"/>
      <protection hidden="1"/>
    </xf>
    <xf numFmtId="0" fontId="0" fillId="34" borderId="0" xfId="53" applyFont="1" applyFill="1" applyAlignment="1" applyProtection="1">
      <alignment horizontal="left" vertical="center" wrapText="1"/>
      <protection hidden="1"/>
    </xf>
    <xf numFmtId="0" fontId="0" fillId="0" borderId="0" xfId="0" applyFont="1" applyAlignment="1" applyProtection="1">
      <alignment/>
      <protection hidden="1"/>
    </xf>
    <xf numFmtId="0" fontId="0" fillId="34" borderId="0" xfId="53" applyFont="1" applyFill="1" applyAlignment="1" applyProtection="1">
      <alignment horizontal="left" vertical="center"/>
      <protection hidden="1"/>
    </xf>
    <xf numFmtId="0" fontId="52" fillId="34" borderId="0" xfId="53" applyFont="1" applyFill="1" applyAlignment="1" applyProtection="1">
      <alignment horizontal="left" vertical="center"/>
      <protection hidden="1"/>
    </xf>
    <xf numFmtId="0" fontId="0" fillId="0" borderId="0" xfId="0" applyFont="1" applyAlignment="1" applyProtection="1">
      <alignment/>
      <protection hidden="1"/>
    </xf>
    <xf numFmtId="0" fontId="9" fillId="0" borderId="0" xfId="0" applyFont="1"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10" fillId="0" borderId="0" xfId="0" applyFont="1" applyAlignment="1" applyProtection="1">
      <alignment vertical="center"/>
      <protection hidden="1"/>
    </xf>
    <xf numFmtId="0" fontId="0" fillId="0" borderId="0" xfId="0" applyFont="1" applyAlignment="1" applyProtection="1">
      <alignment vertical="center" wrapText="1"/>
      <protection hidden="1"/>
    </xf>
    <xf numFmtId="0" fontId="20" fillId="34" borderId="0" xfId="0" applyFont="1" applyFill="1" applyAlignment="1" applyProtection="1">
      <alignment vertical="center" wrapText="1"/>
      <protection hidden="1"/>
    </xf>
    <xf numFmtId="0" fontId="20" fillId="34" borderId="0" xfId="0" applyFont="1" applyFill="1" applyAlignment="1" applyProtection="1">
      <alignment horizontal="left" vertical="center" wrapText="1"/>
      <protection hidden="1"/>
    </xf>
    <xf numFmtId="0" fontId="0" fillId="0" borderId="0" xfId="0" applyFont="1" applyAlignment="1" applyProtection="1">
      <alignment vertical="center"/>
      <protection hidden="1"/>
    </xf>
    <xf numFmtId="0" fontId="9" fillId="34" borderId="0" xfId="0" applyFont="1" applyFill="1" applyAlignment="1" applyProtection="1">
      <alignment horizontal="left" vertical="center"/>
      <protection hidden="1"/>
    </xf>
    <xf numFmtId="0" fontId="9" fillId="34" borderId="0" xfId="0" applyFont="1" applyFill="1" applyAlignment="1" applyProtection="1">
      <alignment horizontal="center" vertical="center"/>
      <protection hidden="1"/>
    </xf>
    <xf numFmtId="0" fontId="0" fillId="34" borderId="0" xfId="0" applyFont="1" applyFill="1" applyAlignment="1" applyProtection="1">
      <alignment vertical="center"/>
      <protection hidden="1"/>
    </xf>
    <xf numFmtId="0" fontId="0" fillId="34" borderId="0" xfId="0" applyFont="1" applyFill="1" applyBorder="1" applyAlignment="1" applyProtection="1">
      <alignment horizontal="left" vertical="center" wrapText="1"/>
      <protection hidden="1"/>
    </xf>
    <xf numFmtId="0" fontId="70" fillId="34" borderId="0" xfId="0" applyFont="1" applyFill="1" applyBorder="1" applyAlignment="1" applyProtection="1">
      <alignment horizontal="left" vertical="center" wrapText="1"/>
      <protection hidden="1"/>
    </xf>
    <xf numFmtId="0" fontId="0" fillId="0" borderId="0" xfId="0" applyFont="1" applyAlignment="1" applyProtection="1">
      <alignment/>
      <protection hidden="1"/>
    </xf>
    <xf numFmtId="0" fontId="0" fillId="34" borderId="14" xfId="0" applyFont="1" applyFill="1" applyBorder="1" applyAlignment="1" applyProtection="1">
      <alignment vertical="center" wrapText="1"/>
      <protection hidden="1"/>
    </xf>
    <xf numFmtId="0" fontId="9" fillId="0" borderId="15" xfId="0" applyFont="1" applyFill="1" applyBorder="1" applyAlignment="1" applyProtection="1">
      <alignment/>
      <protection hidden="1"/>
    </xf>
    <xf numFmtId="0" fontId="74" fillId="0" borderId="16" xfId="0" applyFont="1" applyFill="1" applyBorder="1" applyAlignment="1" applyProtection="1">
      <alignment/>
      <protection hidden="1"/>
    </xf>
    <xf numFmtId="0" fontId="74" fillId="0" borderId="17" xfId="0" applyFont="1" applyFill="1" applyBorder="1" applyAlignment="1" applyProtection="1">
      <alignment/>
      <protection hidden="1"/>
    </xf>
    <xf numFmtId="0" fontId="9" fillId="0" borderId="14" xfId="0" applyFont="1" applyFill="1" applyBorder="1" applyAlignment="1" applyProtection="1">
      <alignment/>
      <protection hidden="1"/>
    </xf>
    <xf numFmtId="0" fontId="96" fillId="0" borderId="0" xfId="0" applyFont="1" applyFill="1" applyBorder="1" applyAlignment="1" applyProtection="1">
      <alignment/>
      <protection hidden="1"/>
    </xf>
    <xf numFmtId="0" fontId="74" fillId="0" borderId="0" xfId="0" applyFont="1" applyFill="1" applyBorder="1" applyAlignment="1" applyProtection="1">
      <alignment/>
      <protection hidden="1"/>
    </xf>
    <xf numFmtId="0" fontId="74" fillId="0" borderId="18" xfId="0" applyFont="1" applyFill="1" applyBorder="1" applyAlignment="1" applyProtection="1">
      <alignment/>
      <protection hidden="1"/>
    </xf>
    <xf numFmtId="0" fontId="0" fillId="0" borderId="0" xfId="0" applyFont="1" applyFill="1" applyBorder="1" applyAlignment="1" applyProtection="1">
      <alignment vertical="center"/>
      <protection hidden="1"/>
    </xf>
    <xf numFmtId="0" fontId="97" fillId="0" borderId="0" xfId="0" applyFont="1" applyFill="1" applyBorder="1" applyAlignment="1" applyProtection="1">
      <alignment vertical="center" wrapText="1"/>
      <protection hidden="1"/>
    </xf>
    <xf numFmtId="0" fontId="0" fillId="0" borderId="0" xfId="0" applyFont="1" applyAlignment="1" applyProtection="1">
      <alignment/>
      <protection hidden="1"/>
    </xf>
    <xf numFmtId="0" fontId="0" fillId="34" borderId="0" xfId="0" applyFont="1" applyFill="1" applyAlignment="1" applyProtection="1">
      <alignment horizontal="left" vertical="center"/>
      <protection hidden="1"/>
    </xf>
    <xf numFmtId="0" fontId="11" fillId="0" borderId="0" xfId="46" applyNumberFormat="1" applyFont="1" applyFill="1" applyBorder="1" applyAlignment="1" applyProtection="1">
      <alignment vertical="center" wrapText="1"/>
      <protection hidden="1"/>
    </xf>
    <xf numFmtId="0" fontId="0" fillId="34" borderId="0" xfId="0" applyFont="1" applyFill="1" applyBorder="1" applyAlignment="1" applyProtection="1">
      <alignment vertical="center"/>
      <protection hidden="1"/>
    </xf>
    <xf numFmtId="0" fontId="9" fillId="34" borderId="0" xfId="0" applyFont="1" applyFill="1" applyAlignment="1" applyProtection="1">
      <alignment horizontal="left" vertical="center" wrapText="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protection hidden="1"/>
    </xf>
    <xf numFmtId="0" fontId="51" fillId="0" borderId="0" xfId="0" applyFont="1" applyAlignment="1" applyProtection="1">
      <alignment vertical="center"/>
      <protection hidden="1"/>
    </xf>
    <xf numFmtId="0" fontId="0" fillId="0" borderId="0" xfId="0" applyFont="1" applyAlignment="1" applyProtection="1">
      <alignment horizontal="center"/>
      <protection hidden="1"/>
    </xf>
    <xf numFmtId="0" fontId="0" fillId="0" borderId="0" xfId="0" applyFont="1" applyFill="1" applyAlignment="1" applyProtection="1">
      <alignment vertical="center"/>
      <protection hidden="1"/>
    </xf>
    <xf numFmtId="0" fontId="20" fillId="37" borderId="0" xfId="0" applyFont="1" applyFill="1" applyAlignment="1" applyProtection="1">
      <alignment vertical="center"/>
      <protection hidden="1"/>
    </xf>
    <xf numFmtId="0" fontId="20" fillId="37" borderId="0" xfId="0" applyFont="1" applyFill="1" applyAlignment="1" applyProtection="1">
      <alignment horizontal="justify" vertical="center"/>
      <protection hidden="1"/>
    </xf>
    <xf numFmtId="0" fontId="20" fillId="0" borderId="0" xfId="0" applyFont="1" applyFill="1" applyAlignment="1" applyProtection="1">
      <alignment vertical="center"/>
      <protection hidden="1"/>
    </xf>
    <xf numFmtId="0" fontId="20" fillId="34" borderId="0" xfId="0" applyFont="1" applyFill="1" applyAlignment="1" applyProtection="1">
      <alignment vertical="center"/>
      <protection hidden="1"/>
    </xf>
    <xf numFmtId="0" fontId="84" fillId="37" borderId="0" xfId="0" applyFont="1" applyFill="1" applyAlignment="1" applyProtection="1">
      <alignment vertical="center" wrapText="1"/>
      <protection hidden="1"/>
    </xf>
    <xf numFmtId="0" fontId="20" fillId="34" borderId="0" xfId="0" applyFont="1" applyFill="1" applyAlignment="1" applyProtection="1">
      <alignment horizontal="justify" vertical="center"/>
      <protection hidden="1"/>
    </xf>
    <xf numFmtId="0" fontId="9" fillId="0" borderId="0" xfId="0" applyFont="1" applyFill="1" applyAlignment="1" applyProtection="1">
      <alignment vertical="center"/>
      <protection hidden="1"/>
    </xf>
    <xf numFmtId="0" fontId="9" fillId="34" borderId="0" xfId="0" applyFont="1" applyFill="1" applyAlignment="1" applyProtection="1">
      <alignment vertical="center"/>
      <protection hidden="1"/>
    </xf>
    <xf numFmtId="0" fontId="32" fillId="34" borderId="0" xfId="0" applyFont="1" applyFill="1" applyAlignment="1" applyProtection="1">
      <alignment horizontal="left" vertical="center" wrapText="1"/>
      <protection hidden="1"/>
    </xf>
    <xf numFmtId="0" fontId="35" fillId="34" borderId="0" xfId="0" applyFont="1" applyFill="1" applyAlignment="1" applyProtection="1">
      <alignment horizontal="left" vertical="center" wrapText="1"/>
      <protection hidden="1"/>
    </xf>
    <xf numFmtId="0" fontId="32" fillId="0" borderId="0" xfId="0" applyFont="1" applyAlignment="1" applyProtection="1">
      <alignment horizontal="left" vertical="center"/>
      <protection hidden="1"/>
    </xf>
    <xf numFmtId="0" fontId="44" fillId="34" borderId="0" xfId="0" applyFont="1" applyFill="1" applyAlignment="1" applyProtection="1">
      <alignment horizontal="center" vertical="center" wrapText="1"/>
      <protection hidden="1"/>
    </xf>
    <xf numFmtId="0" fontId="52" fillId="0" borderId="0" xfId="0" applyFont="1" applyFill="1" applyAlignment="1" applyProtection="1">
      <alignment vertical="center"/>
      <protection hidden="1"/>
    </xf>
    <xf numFmtId="0" fontId="52" fillId="34" borderId="0" xfId="0" applyFont="1" applyFill="1" applyAlignment="1" applyProtection="1">
      <alignment vertical="center"/>
      <protection hidden="1"/>
    </xf>
    <xf numFmtId="0" fontId="21" fillId="34" borderId="0" xfId="0" applyFont="1" applyFill="1" applyAlignment="1" applyProtection="1">
      <alignment horizontal="left" vertical="center" wrapText="1"/>
      <protection hidden="1"/>
    </xf>
    <xf numFmtId="0" fontId="0" fillId="34" borderId="0" xfId="0" applyFill="1" applyAlignment="1" applyProtection="1">
      <alignment vertical="center"/>
      <protection hidden="1"/>
    </xf>
    <xf numFmtId="0" fontId="16" fillId="34" borderId="0" xfId="0" applyFont="1" applyFill="1" applyAlignment="1" applyProtection="1">
      <alignment horizontal="left" vertical="center" wrapText="1"/>
      <protection hidden="1"/>
    </xf>
    <xf numFmtId="0" fontId="32" fillId="0" borderId="0" xfId="0" applyFont="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34" borderId="15" xfId="0" applyFont="1" applyFill="1" applyBorder="1" applyAlignment="1" applyProtection="1">
      <alignment horizontal="center" vertical="center"/>
      <protection hidden="1"/>
    </xf>
    <xf numFmtId="0" fontId="22" fillId="34" borderId="16" xfId="0" applyFont="1" applyFill="1" applyBorder="1" applyAlignment="1" applyProtection="1">
      <alignment horizontal="center" vertical="center"/>
      <protection hidden="1"/>
    </xf>
    <xf numFmtId="0" fontId="22" fillId="34" borderId="17" xfId="0" applyFont="1" applyFill="1" applyBorder="1" applyAlignment="1" applyProtection="1">
      <alignment horizontal="center" vertical="center"/>
      <protection hidden="1"/>
    </xf>
    <xf numFmtId="0" fontId="16" fillId="34" borderId="16" xfId="0" applyFont="1" applyFill="1" applyBorder="1" applyAlignment="1" applyProtection="1">
      <alignment vertical="center"/>
      <protection hidden="1"/>
    </xf>
    <xf numFmtId="0" fontId="26" fillId="34" borderId="16" xfId="0" applyFont="1" applyFill="1" applyBorder="1" applyAlignment="1" applyProtection="1">
      <alignment vertical="center"/>
      <protection hidden="1"/>
    </xf>
    <xf numFmtId="0" fontId="20" fillId="34" borderId="16" xfId="0" applyFont="1" applyFill="1" applyBorder="1" applyAlignment="1" applyProtection="1">
      <alignment vertical="center"/>
      <protection hidden="1"/>
    </xf>
    <xf numFmtId="0" fontId="20" fillId="34" borderId="17" xfId="0" applyFont="1" applyFill="1" applyBorder="1" applyAlignment="1" applyProtection="1">
      <alignment vertical="center"/>
      <protection hidden="1"/>
    </xf>
    <xf numFmtId="0" fontId="21" fillId="34" borderId="14" xfId="0" applyFont="1" applyFill="1" applyBorder="1" applyAlignment="1" applyProtection="1">
      <alignment horizontal="left" vertical="center" wrapText="1"/>
      <protection hidden="1"/>
    </xf>
    <xf numFmtId="0" fontId="20" fillId="34" borderId="0" xfId="0" applyFont="1" applyFill="1" applyBorder="1" applyAlignment="1" applyProtection="1">
      <alignment vertical="center"/>
      <protection hidden="1"/>
    </xf>
    <xf numFmtId="0" fontId="16" fillId="34" borderId="0" xfId="0" applyFont="1" applyFill="1" applyBorder="1" applyAlignment="1" applyProtection="1">
      <alignment vertical="center"/>
      <protection hidden="1"/>
    </xf>
    <xf numFmtId="0" fontId="26" fillId="34" borderId="0" xfId="0" applyFont="1" applyFill="1" applyBorder="1" applyAlignment="1" applyProtection="1">
      <alignment vertical="center"/>
      <protection hidden="1"/>
    </xf>
    <xf numFmtId="0" fontId="20" fillId="34" borderId="18" xfId="0" applyFont="1" applyFill="1" applyBorder="1" applyAlignment="1" applyProtection="1">
      <alignment vertical="center"/>
      <protection hidden="1"/>
    </xf>
    <xf numFmtId="0" fontId="16" fillId="34" borderId="0" xfId="0" applyFont="1" applyFill="1" applyBorder="1" applyAlignment="1" applyProtection="1">
      <alignment horizontal="left" vertical="center"/>
      <protection hidden="1"/>
    </xf>
    <xf numFmtId="0" fontId="20" fillId="34" borderId="0" xfId="0" applyFont="1" applyFill="1" applyBorder="1" applyAlignment="1" applyProtection="1">
      <alignment horizontal="left" vertical="center"/>
      <protection hidden="1"/>
    </xf>
    <xf numFmtId="0" fontId="21" fillId="34" borderId="14" xfId="0" applyFont="1" applyFill="1" applyBorder="1" applyAlignment="1" applyProtection="1">
      <alignment horizontal="center" vertical="center" wrapText="1"/>
      <protection hidden="1"/>
    </xf>
    <xf numFmtId="0" fontId="21" fillId="34" borderId="0" xfId="0" applyFont="1" applyFill="1" applyBorder="1" applyAlignment="1" applyProtection="1">
      <alignment horizontal="center" vertical="center" wrapText="1"/>
      <protection hidden="1"/>
    </xf>
    <xf numFmtId="0" fontId="21" fillId="34" borderId="0"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center" vertical="center" wrapText="1"/>
      <protection hidden="1"/>
    </xf>
    <xf numFmtId="0" fontId="9" fillId="34" borderId="0"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6" xfId="0" applyFont="1" applyFill="1" applyBorder="1" applyAlignment="1" applyProtection="1">
      <alignment horizontal="center" vertical="center" wrapText="1"/>
      <protection hidden="1"/>
    </xf>
    <xf numFmtId="0" fontId="21" fillId="34" borderId="19" xfId="0" applyFont="1" applyFill="1" applyBorder="1" applyAlignment="1" applyProtection="1">
      <alignment horizontal="left" vertical="center"/>
      <protection hidden="1"/>
    </xf>
    <xf numFmtId="0" fontId="21" fillId="34" borderId="20" xfId="0" applyFont="1" applyFill="1" applyBorder="1" applyAlignment="1" applyProtection="1">
      <alignment horizontal="left" vertical="center"/>
      <protection hidden="1"/>
    </xf>
    <xf numFmtId="0" fontId="20" fillId="34" borderId="21" xfId="0" applyFont="1" applyFill="1" applyBorder="1" applyAlignment="1" applyProtection="1">
      <alignment vertical="center"/>
      <protection hidden="1"/>
    </xf>
    <xf numFmtId="0" fontId="20" fillId="42" borderId="0" xfId="0" applyFont="1" applyFill="1" applyAlignment="1" applyProtection="1">
      <alignment vertical="center"/>
      <protection hidden="1"/>
    </xf>
    <xf numFmtId="0" fontId="20" fillId="42" borderId="0" xfId="0" applyFont="1" applyFill="1" applyAlignment="1" applyProtection="1">
      <alignment vertical="center" wrapText="1"/>
      <protection hidden="1"/>
    </xf>
    <xf numFmtId="0" fontId="0" fillId="0" borderId="0" xfId="0" applyFont="1" applyFill="1" applyAlignment="1" applyProtection="1">
      <alignment horizontal="center" vertical="center"/>
      <protection hidden="1"/>
    </xf>
    <xf numFmtId="0" fontId="0" fillId="34" borderId="0" xfId="0" applyFont="1" applyFill="1" applyAlignment="1" applyProtection="1">
      <alignment horizontal="center" vertical="center"/>
      <protection hidden="1"/>
    </xf>
    <xf numFmtId="0" fontId="15" fillId="34" borderId="0" xfId="0" applyFont="1" applyFill="1" applyAlignment="1" applyProtection="1">
      <alignment horizontal="center" vertical="center"/>
      <protection hidden="1"/>
    </xf>
    <xf numFmtId="0" fontId="15" fillId="41" borderId="0" xfId="0" applyFont="1" applyFill="1" applyAlignment="1" applyProtection="1">
      <alignment horizontal="left" vertical="center"/>
      <protection hidden="1"/>
    </xf>
    <xf numFmtId="0" fontId="18" fillId="41" borderId="0" xfId="0" applyFont="1" applyFill="1" applyAlignment="1" applyProtection="1">
      <alignment horizontal="center" vertical="center"/>
      <protection hidden="1"/>
    </xf>
    <xf numFmtId="0" fontId="18" fillId="41" borderId="0" xfId="0" applyFont="1" applyFill="1" applyAlignment="1" applyProtection="1">
      <alignment horizontal="center" vertical="center" wrapText="1"/>
      <protection hidden="1"/>
    </xf>
    <xf numFmtId="16" fontId="18" fillId="41" borderId="0" xfId="0" applyNumberFormat="1" applyFont="1" applyFill="1" applyAlignment="1" applyProtection="1" quotePrefix="1">
      <alignment horizontal="right" vertical="center"/>
      <protection hidden="1"/>
    </xf>
    <xf numFmtId="0" fontId="35" fillId="34" borderId="11" xfId="0" applyFont="1" applyFill="1" applyBorder="1" applyAlignment="1" applyProtection="1">
      <alignment vertical="center"/>
      <protection hidden="1"/>
    </xf>
    <xf numFmtId="0" fontId="35" fillId="34" borderId="22" xfId="0" applyFont="1" applyFill="1" applyBorder="1" applyAlignment="1" applyProtection="1">
      <alignment vertical="center"/>
      <protection hidden="1"/>
    </xf>
    <xf numFmtId="0" fontId="35" fillId="34" borderId="12" xfId="0" applyFont="1" applyFill="1" applyBorder="1" applyAlignment="1" applyProtection="1">
      <alignment vertical="center"/>
      <protection hidden="1"/>
    </xf>
    <xf numFmtId="0" fontId="64" fillId="34" borderId="11" xfId="0" applyFont="1" applyFill="1" applyBorder="1" applyAlignment="1" applyProtection="1">
      <alignment horizontal="left" vertical="center" wrapText="1"/>
      <protection hidden="1"/>
    </xf>
    <xf numFmtId="0" fontId="35" fillId="34" borderId="11" xfId="0" applyFont="1" applyFill="1" applyBorder="1" applyAlignment="1" applyProtection="1">
      <alignment horizontal="left" vertical="center"/>
      <protection hidden="1"/>
    </xf>
    <xf numFmtId="0" fontId="32" fillId="34" borderId="22" xfId="0" applyFont="1" applyFill="1" applyBorder="1" applyAlignment="1" applyProtection="1">
      <alignment vertical="center"/>
      <protection hidden="1"/>
    </xf>
    <xf numFmtId="0" fontId="35" fillId="34" borderId="12" xfId="0" applyFont="1" applyFill="1" applyBorder="1" applyAlignment="1" applyProtection="1">
      <alignment horizontal="justify" vertical="center"/>
      <protection hidden="1"/>
    </xf>
    <xf numFmtId="0" fontId="32" fillId="34" borderId="12" xfId="0" applyFont="1" applyFill="1" applyBorder="1" applyAlignment="1" applyProtection="1">
      <alignment vertical="center"/>
      <protection hidden="1"/>
    </xf>
    <xf numFmtId="0" fontId="35" fillId="34" borderId="22" xfId="0" applyFont="1" applyFill="1" applyBorder="1" applyAlignment="1" applyProtection="1">
      <alignment horizontal="left" vertical="center"/>
      <protection hidden="1"/>
    </xf>
    <xf numFmtId="0" fontId="35" fillId="34" borderId="23" xfId="0" applyFont="1" applyFill="1" applyBorder="1" applyAlignment="1" applyProtection="1">
      <alignment horizontal="center" vertical="center"/>
      <protection hidden="1"/>
    </xf>
    <xf numFmtId="0" fontId="35" fillId="34" borderId="12" xfId="0" applyFont="1" applyFill="1" applyBorder="1" applyAlignment="1" applyProtection="1">
      <alignment horizontal="center" vertical="center"/>
      <protection hidden="1"/>
    </xf>
    <xf numFmtId="0" fontId="32" fillId="34" borderId="23" xfId="0" applyFont="1" applyFill="1" applyBorder="1" applyAlignment="1" applyProtection="1">
      <alignment vertical="center"/>
      <protection hidden="1"/>
    </xf>
    <xf numFmtId="0" fontId="32" fillId="0" borderId="23" xfId="0" applyFont="1" applyFill="1" applyBorder="1" applyAlignment="1" applyProtection="1">
      <alignment vertical="center" wrapText="1"/>
      <protection hidden="1"/>
    </xf>
    <xf numFmtId="0" fontId="32" fillId="0" borderId="12" xfId="0" applyFont="1" applyFill="1" applyBorder="1" applyAlignment="1" applyProtection="1">
      <alignment vertical="center" wrapText="1"/>
      <protection hidden="1"/>
    </xf>
    <xf numFmtId="0" fontId="64" fillId="34" borderId="23" xfId="0" applyFont="1" applyFill="1" applyBorder="1" applyAlignment="1" applyProtection="1">
      <alignment vertical="center" wrapText="1"/>
      <protection hidden="1"/>
    </xf>
    <xf numFmtId="0" fontId="64" fillId="34" borderId="23" xfId="0" applyFont="1" applyFill="1" applyBorder="1" applyAlignment="1" applyProtection="1">
      <alignment vertical="center"/>
      <protection hidden="1"/>
    </xf>
    <xf numFmtId="0" fontId="64" fillId="34" borderId="12" xfId="0" applyFont="1" applyFill="1" applyBorder="1" applyAlignment="1" applyProtection="1">
      <alignment vertical="center"/>
      <protection hidden="1"/>
    </xf>
    <xf numFmtId="0" fontId="0" fillId="0" borderId="0" xfId="0" applyFont="1" applyFill="1" applyBorder="1" applyAlignment="1" applyProtection="1">
      <alignment vertical="center" wrapText="1"/>
      <protection hidden="1"/>
    </xf>
    <xf numFmtId="0" fontId="0" fillId="0" borderId="0" xfId="0" applyFont="1" applyFill="1" applyBorder="1" applyAlignment="1" applyProtection="1">
      <alignment horizontal="left" vertical="center" wrapText="1"/>
      <protection hidden="1"/>
    </xf>
    <xf numFmtId="0" fontId="32" fillId="0" borderId="23" xfId="0" applyFont="1" applyFill="1" applyBorder="1" applyAlignment="1" applyProtection="1">
      <alignment vertical="center"/>
      <protection hidden="1"/>
    </xf>
    <xf numFmtId="0" fontId="32" fillId="0" borderId="12" xfId="0" applyFont="1" applyFill="1" applyBorder="1" applyAlignment="1" applyProtection="1">
      <alignment vertical="center"/>
      <protection hidden="1"/>
    </xf>
    <xf numFmtId="0" fontId="69" fillId="0" borderId="23" xfId="0" applyFont="1" applyFill="1" applyBorder="1" applyAlignment="1" applyProtection="1">
      <alignment vertical="top" wrapText="1"/>
      <protection hidden="1"/>
    </xf>
    <xf numFmtId="0" fontId="69" fillId="0" borderId="12" xfId="0" applyFont="1" applyFill="1" applyBorder="1" applyAlignment="1" applyProtection="1">
      <alignment vertical="top" wrapText="1"/>
      <protection hidden="1"/>
    </xf>
    <xf numFmtId="0" fontId="32" fillId="34" borderId="23" xfId="0" applyFont="1" applyFill="1" applyBorder="1" applyAlignment="1" applyProtection="1">
      <alignment vertical="center" wrapText="1"/>
      <protection hidden="1"/>
    </xf>
    <xf numFmtId="0" fontId="32" fillId="0" borderId="23" xfId="0" applyFont="1" applyFill="1" applyBorder="1" applyAlignment="1" applyProtection="1">
      <alignment vertical="top" wrapText="1"/>
      <protection hidden="1"/>
    </xf>
    <xf numFmtId="0" fontId="32" fillId="0" borderId="12" xfId="0" applyFont="1" applyFill="1" applyBorder="1" applyAlignment="1" applyProtection="1">
      <alignment vertical="top" wrapText="1"/>
      <protection hidden="1"/>
    </xf>
    <xf numFmtId="0" fontId="9" fillId="0" borderId="0" xfId="0" applyFont="1" applyFill="1" applyBorder="1" applyAlignment="1" applyProtection="1">
      <alignment vertical="center"/>
      <protection hidden="1"/>
    </xf>
    <xf numFmtId="0" fontId="35" fillId="34" borderId="0" xfId="0" applyFont="1" applyFill="1" applyBorder="1" applyAlignment="1" applyProtection="1">
      <alignment horizontal="left" vertical="center"/>
      <protection hidden="1"/>
    </xf>
    <xf numFmtId="0" fontId="64" fillId="34" borderId="0" xfId="0" applyFont="1" applyFill="1" applyBorder="1" applyAlignment="1" applyProtection="1">
      <alignment horizontal="left" vertical="center" wrapText="1"/>
      <protection hidden="1"/>
    </xf>
    <xf numFmtId="0" fontId="35" fillId="34" borderId="0" xfId="0" applyFont="1" applyFill="1" applyBorder="1" applyAlignment="1" applyProtection="1">
      <alignment vertical="center"/>
      <protection hidden="1"/>
    </xf>
    <xf numFmtId="0" fontId="69" fillId="34" borderId="0" xfId="0" applyFont="1" applyFill="1" applyBorder="1" applyAlignment="1" applyProtection="1">
      <alignment vertical="center"/>
      <protection hidden="1"/>
    </xf>
    <xf numFmtId="0" fontId="0" fillId="34" borderId="0" xfId="0" applyFill="1" applyAlignment="1" applyProtection="1">
      <alignment horizontal="left" vertical="center"/>
      <protection hidden="1"/>
    </xf>
    <xf numFmtId="0" fontId="69" fillId="0" borderId="0" xfId="0" applyFont="1" applyFill="1" applyBorder="1" applyAlignment="1" applyProtection="1">
      <alignment vertical="center"/>
      <protection hidden="1"/>
    </xf>
    <xf numFmtId="0" fontId="69" fillId="0" borderId="0" xfId="0" applyFont="1" applyFill="1" applyBorder="1" applyAlignment="1" applyProtection="1">
      <alignment vertical="center" wrapText="1"/>
      <protection hidden="1"/>
    </xf>
    <xf numFmtId="0" fontId="64" fillId="34" borderId="11" xfId="0" applyFont="1" applyFill="1" applyBorder="1" applyAlignment="1" applyProtection="1">
      <alignment horizontal="center" vertical="center" wrapText="1"/>
      <protection hidden="1"/>
    </xf>
    <xf numFmtId="0" fontId="0" fillId="34" borderId="0" xfId="0" applyFont="1" applyFill="1" applyBorder="1" applyAlignment="1" applyProtection="1">
      <alignment horizontal="left" vertical="top" wrapText="1"/>
      <protection hidden="1"/>
    </xf>
    <xf numFmtId="0" fontId="9" fillId="0" borderId="0" xfId="0" applyFont="1" applyFill="1" applyAlignment="1" applyProtection="1">
      <alignment/>
      <protection hidden="1"/>
    </xf>
    <xf numFmtId="0" fontId="9" fillId="34" borderId="0" xfId="0" applyFont="1" applyFill="1" applyAlignment="1" applyProtection="1">
      <alignment/>
      <protection hidden="1"/>
    </xf>
    <xf numFmtId="0" fontId="0" fillId="34" borderId="0" xfId="0" applyFont="1" applyFill="1" applyAlignment="1" applyProtection="1">
      <alignment vertical="center" wrapText="1"/>
      <protection hidden="1"/>
    </xf>
    <xf numFmtId="0" fontId="9" fillId="0" borderId="0" xfId="0" applyFont="1" applyFill="1" applyAlignment="1" applyProtection="1">
      <alignment horizontal="left" vertical="center"/>
      <protection hidden="1"/>
    </xf>
    <xf numFmtId="0" fontId="0" fillId="0" borderId="0" xfId="0" applyFont="1" applyFill="1" applyAlignment="1" applyProtection="1">
      <alignment vertical="center" wrapText="1"/>
      <protection hidden="1"/>
    </xf>
    <xf numFmtId="0" fontId="32" fillId="34" borderId="0" xfId="0" applyFont="1" applyFill="1" applyAlignment="1" applyProtection="1">
      <alignment vertical="center" wrapText="1"/>
      <protection hidden="1"/>
    </xf>
    <xf numFmtId="0" fontId="32" fillId="34" borderId="0" xfId="0" applyFont="1" applyFill="1" applyAlignment="1" applyProtection="1">
      <alignment vertical="center"/>
      <protection hidden="1"/>
    </xf>
    <xf numFmtId="2" fontId="0" fillId="0" borderId="0" xfId="0" applyNumberFormat="1" applyFont="1" applyFill="1" applyAlignment="1" applyProtection="1">
      <alignment vertical="center"/>
      <protection hidden="1"/>
    </xf>
    <xf numFmtId="0" fontId="35" fillId="34" borderId="0" xfId="0" applyFont="1" applyFill="1" applyAlignment="1" applyProtection="1" quotePrefix="1">
      <alignment horizontal="left" vertical="center" wrapText="1"/>
      <protection hidden="1"/>
    </xf>
    <xf numFmtId="0" fontId="35" fillId="34" borderId="11" xfId="0" applyFont="1" applyFill="1" applyBorder="1" applyAlignment="1" applyProtection="1">
      <alignment horizontal="center" vertical="center" wrapText="1"/>
      <protection hidden="1"/>
    </xf>
    <xf numFmtId="0" fontId="0" fillId="0" borderId="0" xfId="0" applyNumberFormat="1" applyFont="1" applyFill="1" applyAlignment="1" applyProtection="1">
      <alignment vertical="center"/>
      <protection hidden="1"/>
    </xf>
    <xf numFmtId="0" fontId="32" fillId="34" borderId="0" xfId="0" applyFont="1" applyFill="1" applyBorder="1" applyAlignment="1" applyProtection="1">
      <alignment vertical="center"/>
      <protection hidden="1"/>
    </xf>
    <xf numFmtId="0" fontId="32" fillId="34" borderId="0" xfId="0" applyFont="1" applyFill="1" applyBorder="1" applyAlignment="1" applyProtection="1">
      <alignment vertical="center" wrapText="1"/>
      <protection hidden="1"/>
    </xf>
    <xf numFmtId="0" fontId="0" fillId="34" borderId="0" xfId="0" applyFont="1" applyFill="1" applyBorder="1" applyAlignment="1" applyProtection="1">
      <alignment vertical="center" wrapText="1"/>
      <protection hidden="1"/>
    </xf>
    <xf numFmtId="0" fontId="9" fillId="34" borderId="0" xfId="0" applyFont="1" applyFill="1" applyBorder="1" applyAlignment="1" applyProtection="1">
      <alignment horizontal="right" vertical="center"/>
      <protection hidden="1"/>
    </xf>
    <xf numFmtId="0" fontId="0" fillId="34" borderId="0" xfId="0" applyFont="1" applyFill="1" applyBorder="1" applyAlignment="1" applyProtection="1">
      <alignment horizontal="center" vertical="center" wrapText="1"/>
      <protection hidden="1"/>
    </xf>
    <xf numFmtId="0" fontId="35" fillId="34" borderId="0" xfId="0" applyFont="1" applyFill="1" applyAlignment="1" applyProtection="1">
      <alignment horizontal="center" vertical="center" wrapText="1"/>
      <protection hidden="1"/>
    </xf>
    <xf numFmtId="0" fontId="9" fillId="34" borderId="0" xfId="0" applyFont="1" applyFill="1" applyAlignment="1" applyProtection="1">
      <alignment horizontal="center" vertical="center" wrapText="1"/>
      <protection hidden="1"/>
    </xf>
    <xf numFmtId="0" fontId="32" fillId="34" borderId="11" xfId="0" applyFont="1" applyFill="1" applyBorder="1" applyAlignment="1" applyProtection="1">
      <alignment vertical="center"/>
      <protection hidden="1"/>
    </xf>
    <xf numFmtId="0" fontId="9" fillId="34" borderId="0" xfId="0" applyFont="1" applyFill="1" applyBorder="1" applyAlignment="1" applyProtection="1">
      <alignment vertical="center"/>
      <protection hidden="1"/>
    </xf>
    <xf numFmtId="0" fontId="9" fillId="34" borderId="0" xfId="0" applyFont="1" applyFill="1" applyBorder="1" applyAlignment="1" applyProtection="1">
      <alignment vertical="center" wrapText="1"/>
      <protection hidden="1"/>
    </xf>
    <xf numFmtId="0" fontId="9" fillId="34" borderId="0" xfId="0" applyFont="1" applyFill="1" applyBorder="1" applyAlignment="1" applyProtection="1">
      <alignment horizontal="left" vertical="center"/>
      <protection hidden="1"/>
    </xf>
    <xf numFmtId="0" fontId="9" fillId="0" borderId="0" xfId="0" applyFont="1" applyFill="1" applyAlignment="1" applyProtection="1">
      <alignment horizontal="center" vertical="center" wrapText="1"/>
      <protection hidden="1"/>
    </xf>
    <xf numFmtId="0" fontId="64" fillId="34" borderId="0" xfId="0" applyFont="1" applyFill="1" applyAlignment="1" applyProtection="1">
      <alignment horizontal="left" vertical="center" wrapText="1"/>
      <protection hidden="1"/>
    </xf>
    <xf numFmtId="0" fontId="70" fillId="0" borderId="0" xfId="0" applyFont="1" applyFill="1" applyAlignment="1" applyProtection="1">
      <alignment vertical="center"/>
      <protection hidden="1"/>
    </xf>
    <xf numFmtId="0" fontId="70" fillId="34" borderId="0" xfId="0" applyFont="1" applyFill="1" applyAlignment="1" applyProtection="1">
      <alignment vertical="center"/>
      <protection hidden="1"/>
    </xf>
    <xf numFmtId="0" fontId="1" fillId="41" borderId="0" xfId="0" applyFont="1" applyFill="1" applyAlignment="1" applyProtection="1">
      <alignment horizontal="left"/>
      <protection hidden="1"/>
    </xf>
    <xf numFmtId="0" fontId="70" fillId="0" borderId="0" xfId="0" applyFont="1" applyFill="1" applyBorder="1" applyAlignment="1" applyProtection="1">
      <alignment vertical="center" wrapText="1"/>
      <protection hidden="1"/>
    </xf>
    <xf numFmtId="0" fontId="35" fillId="34" borderId="19" xfId="0" applyFont="1" applyFill="1" applyBorder="1" applyAlignment="1" applyProtection="1">
      <alignment horizontal="left" vertical="center"/>
      <protection hidden="1"/>
    </xf>
    <xf numFmtId="0" fontId="35" fillId="34" borderId="20" xfId="0" applyFont="1" applyFill="1" applyBorder="1" applyAlignment="1" applyProtection="1">
      <alignment horizontal="left" vertical="center"/>
      <protection hidden="1"/>
    </xf>
    <xf numFmtId="0" fontId="35" fillId="34" borderId="15" xfId="0" applyFont="1" applyFill="1" applyBorder="1" applyAlignment="1" applyProtection="1">
      <alignment horizontal="left" vertical="center"/>
      <protection hidden="1"/>
    </xf>
    <xf numFmtId="0" fontId="35" fillId="34" borderId="16" xfId="0" applyFont="1" applyFill="1" applyBorder="1" applyAlignment="1" applyProtection="1">
      <alignment horizontal="left" vertical="center"/>
      <protection hidden="1"/>
    </xf>
    <xf numFmtId="0" fontId="70" fillId="34" borderId="0" xfId="0" applyFont="1" applyFill="1" applyBorder="1" applyAlignment="1" applyProtection="1">
      <alignment horizontal="center" vertical="center" wrapText="1"/>
      <protection hidden="1"/>
    </xf>
    <xf numFmtId="0" fontId="36" fillId="34" borderId="0" xfId="0" applyFont="1" applyFill="1" applyBorder="1" applyAlignment="1" applyProtection="1">
      <alignment horizontal="center" vertical="center"/>
      <protection hidden="1"/>
    </xf>
    <xf numFmtId="0" fontId="35" fillId="34" borderId="14" xfId="0" applyFont="1" applyFill="1" applyBorder="1" applyAlignment="1" applyProtection="1">
      <alignment vertical="center" wrapText="1"/>
      <protection hidden="1"/>
    </xf>
    <xf numFmtId="0" fontId="35" fillId="34" borderId="0" xfId="0" applyFont="1" applyFill="1" applyBorder="1" applyAlignment="1" applyProtection="1">
      <alignment vertical="center" wrapText="1"/>
      <protection hidden="1"/>
    </xf>
    <xf numFmtId="0" fontId="35" fillId="34" borderId="16" xfId="0" applyFont="1" applyFill="1" applyBorder="1" applyAlignment="1" applyProtection="1">
      <alignment wrapText="1"/>
      <protection hidden="1"/>
    </xf>
    <xf numFmtId="0" fontId="35" fillId="34" borderId="17" xfId="0" applyFont="1" applyFill="1" applyBorder="1" applyAlignment="1" applyProtection="1">
      <alignment wrapText="1"/>
      <protection hidden="1"/>
    </xf>
    <xf numFmtId="0" fontId="44" fillId="0" borderId="0" xfId="0" applyFont="1" applyFill="1" applyAlignment="1" applyProtection="1">
      <alignment horizontal="left" vertical="center"/>
      <protection hidden="1"/>
    </xf>
    <xf numFmtId="0" fontId="32" fillId="0" borderId="0" xfId="0" applyFont="1" applyFill="1" applyAlignment="1" applyProtection="1">
      <alignment vertical="center" wrapText="1"/>
      <protection hidden="1"/>
    </xf>
    <xf numFmtId="0" fontId="32" fillId="0" borderId="0" xfId="0" applyFont="1" applyFill="1" applyAlignment="1" applyProtection="1">
      <alignment vertical="center"/>
      <protection hidden="1"/>
    </xf>
    <xf numFmtId="0" fontId="1" fillId="0" borderId="0" xfId="0" applyFont="1" applyFill="1" applyAlignment="1" applyProtection="1">
      <alignment vertical="center" wrapText="1"/>
      <protection hidden="1"/>
    </xf>
    <xf numFmtId="0" fontId="44" fillId="34" borderId="0" xfId="0" applyFont="1" applyFill="1" applyAlignment="1" applyProtection="1">
      <alignment horizontal="right" vertical="center"/>
      <protection hidden="1"/>
    </xf>
    <xf numFmtId="171" fontId="32" fillId="0" borderId="0" xfId="0" applyNumberFormat="1" applyFont="1" applyFill="1" applyBorder="1" applyAlignment="1" applyProtection="1">
      <alignment horizontal="center" vertical="center" wrapText="1"/>
      <protection hidden="1"/>
    </xf>
    <xf numFmtId="0" fontId="44" fillId="34" borderId="11" xfId="0" applyFont="1" applyFill="1" applyBorder="1" applyAlignment="1" applyProtection="1">
      <alignment horizontal="left" vertical="center"/>
      <protection hidden="1"/>
    </xf>
    <xf numFmtId="0" fontId="44" fillId="34" borderId="22" xfId="0" applyFont="1" applyFill="1" applyBorder="1" applyAlignment="1" applyProtection="1">
      <alignment horizontal="left" vertical="center"/>
      <protection hidden="1"/>
    </xf>
    <xf numFmtId="0" fontId="44" fillId="34" borderId="23" xfId="0" applyFont="1" applyFill="1" applyBorder="1" applyAlignment="1" applyProtection="1">
      <alignment horizontal="right" vertical="center"/>
      <protection hidden="1"/>
    </xf>
    <xf numFmtId="0" fontId="44" fillId="34" borderId="12" xfId="0" applyFont="1" applyFill="1" applyBorder="1" applyAlignment="1" applyProtection="1">
      <alignment horizontal="right" vertical="center" wrapText="1"/>
      <protection hidden="1"/>
    </xf>
    <xf numFmtId="0" fontId="69" fillId="34" borderId="0" xfId="0" applyFont="1" applyFill="1" applyAlignment="1" applyProtection="1">
      <alignment vertical="center"/>
      <protection hidden="1"/>
    </xf>
    <xf numFmtId="0" fontId="44" fillId="34" borderId="0" xfId="0" applyFont="1" applyFill="1" applyAlignment="1" applyProtection="1">
      <alignment horizontal="right" vertical="center" wrapText="1"/>
      <protection hidden="1"/>
    </xf>
    <xf numFmtId="171" fontId="32" fillId="0" borderId="0" xfId="0" applyNumberFormat="1" applyFont="1" applyFill="1" applyBorder="1" applyAlignment="1" applyProtection="1">
      <alignment vertical="center" wrapText="1"/>
      <protection hidden="1"/>
    </xf>
    <xf numFmtId="0" fontId="9" fillId="34" borderId="0" xfId="0" applyFont="1" applyFill="1" applyAlignment="1" applyProtection="1">
      <alignment horizontal="right" vertical="center"/>
      <protection hidden="1"/>
    </xf>
    <xf numFmtId="0" fontId="35" fillId="34" borderId="0" xfId="0" applyFont="1" applyFill="1" applyAlignment="1" applyProtection="1">
      <alignment vertical="center"/>
      <protection hidden="1"/>
    </xf>
    <xf numFmtId="0" fontId="7" fillId="0" borderId="0"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0" fillId="34" borderId="0" xfId="0" applyFill="1" applyAlignment="1" applyProtection="1">
      <alignment/>
      <protection hidden="1"/>
    </xf>
    <xf numFmtId="0" fontId="35" fillId="34" borderId="0" xfId="0" applyFont="1" applyFill="1" applyBorder="1" applyAlignment="1" applyProtection="1">
      <alignment horizontal="center" vertical="center" wrapText="1"/>
      <protection hidden="1"/>
    </xf>
    <xf numFmtId="0" fontId="64" fillId="34" borderId="0" xfId="0" applyFont="1" applyFill="1" applyBorder="1" applyAlignment="1" applyProtection="1">
      <alignment horizontal="center" vertical="center" wrapText="1"/>
      <protection hidden="1"/>
    </xf>
    <xf numFmtId="0" fontId="35" fillId="34" borderId="0" xfId="0" applyFont="1" applyFill="1" applyBorder="1" applyAlignment="1" applyProtection="1">
      <alignment horizontal="center" vertical="center"/>
      <protection hidden="1"/>
    </xf>
    <xf numFmtId="0" fontId="9" fillId="42" borderId="0" xfId="0" applyFont="1" applyFill="1" applyBorder="1" applyAlignment="1" applyProtection="1">
      <alignment vertical="center"/>
      <protection hidden="1"/>
    </xf>
    <xf numFmtId="0" fontId="0" fillId="42" borderId="0" xfId="0" applyFont="1" applyFill="1" applyBorder="1" applyAlignment="1" applyProtection="1">
      <alignment horizontal="center" vertical="center" wrapText="1"/>
      <protection hidden="1"/>
    </xf>
    <xf numFmtId="0" fontId="9" fillId="42" borderId="0" xfId="0" applyFont="1" applyFill="1" applyAlignment="1" applyProtection="1">
      <alignment horizontal="right" vertical="center"/>
      <protection hidden="1"/>
    </xf>
    <xf numFmtId="0" fontId="0" fillId="42" borderId="0" xfId="0" applyFont="1" applyFill="1" applyAlignment="1" applyProtection="1">
      <alignment vertical="center"/>
      <protection hidden="1"/>
    </xf>
    <xf numFmtId="0" fontId="0" fillId="42" borderId="0" xfId="0" applyFill="1" applyAlignment="1" applyProtection="1">
      <alignment/>
      <protection hidden="1"/>
    </xf>
    <xf numFmtId="0" fontId="0" fillId="0" borderId="0" xfId="0" applyFont="1" applyFill="1" applyAlignment="1" applyProtection="1">
      <alignment/>
      <protection hidden="1"/>
    </xf>
    <xf numFmtId="0" fontId="0" fillId="34" borderId="0" xfId="0" applyFont="1" applyFill="1" applyAlignment="1" applyProtection="1">
      <alignment/>
      <protection hidden="1"/>
    </xf>
    <xf numFmtId="0" fontId="19" fillId="34" borderId="0" xfId="0" applyFont="1" applyFill="1" applyAlignment="1" applyProtection="1">
      <alignment horizontal="left" vertical="center"/>
      <protection hidden="1"/>
    </xf>
    <xf numFmtId="0" fontId="18" fillId="34" borderId="0" xfId="0" applyFont="1" applyFill="1" applyAlignment="1" applyProtection="1">
      <alignment horizontal="center" vertical="center"/>
      <protection hidden="1"/>
    </xf>
    <xf numFmtId="16" fontId="18" fillId="34" borderId="0" xfId="0" applyNumberFormat="1" applyFont="1" applyFill="1" applyAlignment="1" applyProtection="1" quotePrefix="1">
      <alignment horizontal="right" vertical="center"/>
      <protection hidden="1"/>
    </xf>
    <xf numFmtId="0" fontId="70" fillId="0" borderId="0" xfId="0" applyFont="1" applyFill="1" applyAlignment="1" applyProtection="1">
      <alignment/>
      <protection hidden="1"/>
    </xf>
    <xf numFmtId="0" fontId="70" fillId="34" borderId="0" xfId="0" applyFont="1" applyFill="1" applyAlignment="1" applyProtection="1">
      <alignment/>
      <protection hidden="1"/>
    </xf>
    <xf numFmtId="0" fontId="33" fillId="41" borderId="0" xfId="0" applyFont="1" applyFill="1" applyAlignment="1" applyProtection="1">
      <alignment horizontal="left" vertical="center"/>
      <protection hidden="1"/>
    </xf>
    <xf numFmtId="49" fontId="5" fillId="41" borderId="0" xfId="0" applyNumberFormat="1" applyFont="1" applyFill="1" applyBorder="1" applyAlignment="1" applyProtection="1">
      <alignment horizontal="right" vertical="center"/>
      <protection hidden="1"/>
    </xf>
    <xf numFmtId="49" fontId="5" fillId="41" borderId="0" xfId="0" applyNumberFormat="1" applyFont="1" applyFill="1" applyAlignment="1" applyProtection="1">
      <alignment horizontal="left" vertical="center"/>
      <protection hidden="1"/>
    </xf>
    <xf numFmtId="0" fontId="32" fillId="34" borderId="22" xfId="0" applyFont="1" applyFill="1" applyBorder="1" applyAlignment="1" applyProtection="1">
      <alignment/>
      <protection hidden="1"/>
    </xf>
    <xf numFmtId="0" fontId="32" fillId="34" borderId="23" xfId="0" applyFont="1" applyFill="1" applyBorder="1" applyAlignment="1" applyProtection="1">
      <alignment/>
      <protection hidden="1"/>
    </xf>
    <xf numFmtId="0" fontId="32" fillId="34" borderId="12" xfId="0" applyFont="1" applyFill="1" applyBorder="1" applyAlignment="1" applyProtection="1">
      <alignment/>
      <protection hidden="1"/>
    </xf>
    <xf numFmtId="0" fontId="32" fillId="34" borderId="11" xfId="0" applyFont="1" applyFill="1" applyBorder="1" applyAlignment="1" applyProtection="1">
      <alignment/>
      <protection hidden="1"/>
    </xf>
    <xf numFmtId="0" fontId="3" fillId="0" borderId="0" xfId="0" applyFont="1" applyFill="1" applyAlignment="1" applyProtection="1">
      <alignment vertical="center"/>
      <protection hidden="1"/>
    </xf>
    <xf numFmtId="0" fontId="3" fillId="34" borderId="0" xfId="0" applyFont="1" applyFill="1" applyAlignment="1" applyProtection="1">
      <alignment vertical="center"/>
      <protection hidden="1"/>
    </xf>
    <xf numFmtId="0" fontId="15" fillId="34" borderId="0" xfId="0" applyFont="1" applyFill="1" applyAlignment="1" applyProtection="1">
      <alignment horizontal="left" vertical="center" indent="2"/>
      <protection hidden="1"/>
    </xf>
    <xf numFmtId="1" fontId="0" fillId="0" borderId="0" xfId="0" applyNumberFormat="1" applyFont="1" applyFill="1" applyBorder="1" applyAlignment="1" applyProtection="1">
      <alignment horizontal="center" vertical="center" wrapText="1"/>
      <protection hidden="1"/>
    </xf>
    <xf numFmtId="0" fontId="53" fillId="34" borderId="0" xfId="0" applyFont="1" applyFill="1" applyBorder="1" applyAlignment="1" applyProtection="1">
      <alignment horizontal="center"/>
      <protection hidden="1"/>
    </xf>
    <xf numFmtId="171" fontId="0" fillId="43" borderId="24" xfId="0" applyNumberFormat="1" applyFont="1" applyFill="1" applyBorder="1" applyAlignment="1" applyProtection="1">
      <alignment horizontal="center" vertical="center" wrapText="1"/>
      <protection hidden="1"/>
    </xf>
    <xf numFmtId="0" fontId="0" fillId="42" borderId="0" xfId="0" applyFill="1" applyAlignment="1" applyProtection="1">
      <alignment vertical="center"/>
      <protection hidden="1"/>
    </xf>
    <xf numFmtId="0" fontId="0" fillId="42" borderId="0" xfId="0" applyFill="1" applyAlignment="1" applyProtection="1">
      <alignment vertical="center" wrapText="1"/>
      <protection hidden="1"/>
    </xf>
    <xf numFmtId="0" fontId="0" fillId="42" borderId="0" xfId="0" applyFont="1" applyFill="1" applyBorder="1" applyAlignment="1" applyProtection="1">
      <alignment vertical="center"/>
      <protection hidden="1"/>
    </xf>
    <xf numFmtId="0" fontId="64" fillId="34" borderId="20" xfId="0" applyFont="1" applyFill="1" applyBorder="1" applyAlignment="1" applyProtection="1">
      <alignment horizontal="left" vertical="center" wrapText="1"/>
      <protection hidden="1"/>
    </xf>
    <xf numFmtId="0" fontId="32" fillId="34" borderId="0" xfId="0" applyFont="1" applyFill="1" applyBorder="1" applyAlignment="1" applyProtection="1">
      <alignment horizontal="center" vertical="center"/>
      <protection hidden="1"/>
    </xf>
    <xf numFmtId="0" fontId="0" fillId="0" borderId="0" xfId="0" applyFont="1" applyFill="1" applyAlignment="1" applyProtection="1">
      <alignment horizontal="left" vertical="center" wrapText="1"/>
      <protection hidden="1"/>
    </xf>
    <xf numFmtId="0" fontId="73" fillId="34" borderId="20" xfId="0" applyFont="1" applyFill="1" applyBorder="1" applyAlignment="1" applyProtection="1">
      <alignment horizontal="left" vertical="center" wrapText="1"/>
      <protection hidden="1"/>
    </xf>
    <xf numFmtId="0" fontId="35" fillId="0" borderId="14" xfId="0" applyFont="1" applyFill="1" applyBorder="1" applyAlignment="1" applyProtection="1">
      <alignment vertical="top"/>
      <protection hidden="1"/>
    </xf>
    <xf numFmtId="0" fontId="73" fillId="0" borderId="16" xfId="0" applyFont="1" applyFill="1" applyBorder="1" applyAlignment="1" applyProtection="1">
      <alignment/>
      <protection hidden="1"/>
    </xf>
    <xf numFmtId="0" fontId="73" fillId="0" borderId="17" xfId="0" applyFont="1" applyFill="1" applyBorder="1" applyAlignment="1" applyProtection="1">
      <alignment/>
      <protection hidden="1"/>
    </xf>
    <xf numFmtId="0" fontId="64" fillId="0" borderId="0" xfId="0" applyFont="1" applyFill="1" applyBorder="1" applyAlignment="1" applyProtection="1">
      <alignment horizontal="center" vertical="center" wrapText="1"/>
      <protection hidden="1"/>
    </xf>
    <xf numFmtId="0" fontId="0" fillId="0" borderId="0" xfId="0" applyFill="1" applyAlignment="1" applyProtection="1">
      <alignment vertical="center"/>
      <protection hidden="1"/>
    </xf>
    <xf numFmtId="0" fontId="73" fillId="34" borderId="0" xfId="0" applyFont="1" applyFill="1" applyBorder="1" applyAlignment="1" applyProtection="1">
      <alignment horizontal="center" vertical="center" wrapText="1"/>
      <protection hidden="1"/>
    </xf>
    <xf numFmtId="171" fontId="0" fillId="43" borderId="11" xfId="0" applyNumberFormat="1" applyFont="1" applyFill="1" applyBorder="1" applyAlignment="1" applyProtection="1">
      <alignment horizontal="center" vertical="center" wrapText="1"/>
      <protection hidden="1"/>
    </xf>
    <xf numFmtId="0" fontId="32" fillId="37" borderId="0" xfId="0" applyFont="1" applyFill="1" applyBorder="1" applyAlignment="1" applyProtection="1">
      <alignment vertical="center"/>
      <protection hidden="1"/>
    </xf>
    <xf numFmtId="0" fontId="0" fillId="37" borderId="0" xfId="0" applyFont="1" applyFill="1" applyBorder="1" applyAlignment="1" applyProtection="1">
      <alignment vertical="center"/>
      <protection hidden="1"/>
    </xf>
    <xf numFmtId="0" fontId="35" fillId="0" borderId="0" xfId="0" applyFont="1" applyFill="1" applyAlignment="1" applyProtection="1">
      <alignment horizontal="center" vertical="center" wrapText="1"/>
      <protection hidden="1"/>
    </xf>
    <xf numFmtId="0" fontId="32" fillId="0" borderId="0" xfId="0" applyFont="1" applyFill="1" applyBorder="1" applyAlignment="1" applyProtection="1">
      <alignment vertical="center"/>
      <protection hidden="1"/>
    </xf>
    <xf numFmtId="0" fontId="39" fillId="0" borderId="0" xfId="0" applyFont="1" applyFill="1" applyAlignment="1" applyProtection="1">
      <alignment horizontal="center" vertical="center"/>
      <protection hidden="1"/>
    </xf>
    <xf numFmtId="0" fontId="20" fillId="0" borderId="0" xfId="0" applyFont="1" applyFill="1" applyAlignment="1" applyProtection="1">
      <alignment horizontal="left" vertical="center"/>
      <protection hidden="1"/>
    </xf>
    <xf numFmtId="0" fontId="20" fillId="34" borderId="0" xfId="0" applyFont="1" applyFill="1" applyAlignment="1" applyProtection="1">
      <alignment horizontal="left" vertical="center"/>
      <protection hidden="1"/>
    </xf>
    <xf numFmtId="0" fontId="70" fillId="42" borderId="0" xfId="0" applyFont="1" applyFill="1" applyBorder="1" applyAlignment="1" applyProtection="1">
      <alignment horizontal="center" vertical="center" wrapText="1"/>
      <protection hidden="1"/>
    </xf>
    <xf numFmtId="0" fontId="20" fillId="42" borderId="0" xfId="0" applyFont="1" applyFill="1" applyAlignment="1" applyProtection="1">
      <alignment horizontal="left" vertical="center"/>
      <protection hidden="1"/>
    </xf>
    <xf numFmtId="0" fontId="39" fillId="0" borderId="0" xfId="0" applyFont="1" applyFill="1" applyAlignment="1" applyProtection="1">
      <alignment horizontal="center" vertical="center" wrapText="1"/>
      <protection hidden="1"/>
    </xf>
    <xf numFmtId="0" fontId="26" fillId="0" borderId="0" xfId="0" applyFont="1" applyFill="1" applyAlignment="1" applyProtection="1">
      <alignment horizontal="left" vertical="center"/>
      <protection hidden="1"/>
    </xf>
    <xf numFmtId="0" fontId="26" fillId="34" borderId="0" xfId="0" applyFont="1" applyFill="1" applyAlignment="1" applyProtection="1">
      <alignment horizontal="left" vertical="center"/>
      <protection hidden="1"/>
    </xf>
    <xf numFmtId="0" fontId="20" fillId="0" borderId="0" xfId="0" applyFont="1" applyFill="1" applyBorder="1" applyAlignment="1" applyProtection="1">
      <alignment vertical="center"/>
      <protection hidden="1"/>
    </xf>
    <xf numFmtId="0" fontId="26" fillId="34" borderId="0" xfId="0" applyFont="1" applyFill="1" applyBorder="1" applyAlignment="1" applyProtection="1">
      <alignment horizontal="left" vertical="center" wrapText="1"/>
      <protection hidden="1"/>
    </xf>
    <xf numFmtId="0" fontId="16" fillId="34" borderId="0" xfId="0" applyFont="1" applyFill="1" applyBorder="1" applyAlignment="1" applyProtection="1">
      <alignment horizontal="center" vertical="center"/>
      <protection hidden="1"/>
    </xf>
    <xf numFmtId="0" fontId="20" fillId="0" borderId="0" xfId="0" applyFont="1" applyFill="1" applyAlignment="1" applyProtection="1">
      <alignment horizontal="justify" vertical="center"/>
      <protection hidden="1"/>
    </xf>
    <xf numFmtId="0" fontId="0" fillId="42" borderId="0" xfId="0" applyFont="1" applyFill="1" applyBorder="1" applyAlignment="1" applyProtection="1">
      <alignment horizontal="left" vertical="center"/>
      <protection hidden="1"/>
    </xf>
    <xf numFmtId="0" fontId="64" fillId="34" borderId="0" xfId="0" applyFont="1" applyFill="1" applyAlignment="1" applyProtection="1" quotePrefix="1">
      <alignment horizontal="left" vertical="center" wrapText="1"/>
      <protection hidden="1"/>
    </xf>
    <xf numFmtId="0" fontId="9" fillId="42" borderId="0" xfId="0" applyFont="1" applyFill="1" applyAlignment="1" applyProtection="1">
      <alignment horizontal="center" vertical="center"/>
      <protection hidden="1"/>
    </xf>
    <xf numFmtId="0" fontId="51" fillId="34" borderId="0" xfId="0" applyFont="1" applyFill="1" applyAlignment="1" applyProtection="1">
      <alignment horizontal="center" vertical="center"/>
      <protection hidden="1"/>
    </xf>
    <xf numFmtId="0" fontId="32" fillId="34" borderId="0" xfId="0" applyFont="1" applyFill="1" applyBorder="1" applyAlignment="1" applyProtection="1">
      <alignment horizontal="left" vertical="center" wrapText="1"/>
      <protection hidden="1"/>
    </xf>
    <xf numFmtId="0" fontId="33" fillId="0" borderId="0" xfId="0" applyFont="1" applyFill="1" applyAlignment="1" applyProtection="1">
      <alignment vertical="top"/>
      <protection hidden="1"/>
    </xf>
    <xf numFmtId="0" fontId="33" fillId="0" borderId="0" xfId="0" applyFont="1" applyAlignment="1" applyProtection="1">
      <alignment horizontal="center" vertical="top"/>
      <protection hidden="1"/>
    </xf>
    <xf numFmtId="0" fontId="33" fillId="0" borderId="0" xfId="0" applyFont="1" applyFill="1" applyAlignment="1" applyProtection="1">
      <alignment horizontal="center" vertical="top"/>
      <protection hidden="1"/>
    </xf>
    <xf numFmtId="0" fontId="60" fillId="0" borderId="0" xfId="0" applyFont="1" applyFill="1" applyBorder="1" applyAlignment="1" applyProtection="1">
      <alignment horizontal="left" vertical="center"/>
      <protection hidden="1"/>
    </xf>
    <xf numFmtId="0" fontId="32" fillId="0" borderId="0" xfId="0" applyFont="1" applyFill="1" applyBorder="1" applyAlignment="1" applyProtection="1">
      <alignment horizontal="left" vertical="center"/>
      <protection hidden="1"/>
    </xf>
    <xf numFmtId="0" fontId="60" fillId="0" borderId="0" xfId="0" applyFont="1" applyAlignment="1" applyProtection="1">
      <alignment vertical="center"/>
      <protection hidden="1"/>
    </xf>
    <xf numFmtId="0" fontId="60" fillId="0" borderId="0" xfId="0" applyFont="1" applyFill="1" applyAlignment="1" applyProtection="1">
      <alignment vertical="center"/>
      <protection hidden="1"/>
    </xf>
    <xf numFmtId="0" fontId="0" fillId="34" borderId="0" xfId="0" applyFont="1" applyFill="1" applyAlignment="1" applyProtection="1">
      <alignment/>
      <protection hidden="1"/>
    </xf>
    <xf numFmtId="0" fontId="0" fillId="36" borderId="0" xfId="0" applyFont="1" applyFill="1" applyAlignment="1" applyProtection="1">
      <alignment/>
      <protection hidden="1"/>
    </xf>
    <xf numFmtId="0" fontId="9" fillId="36" borderId="0" xfId="0" applyFont="1" applyFill="1" applyAlignment="1" applyProtection="1">
      <alignment horizontal="right"/>
      <protection hidden="1"/>
    </xf>
    <xf numFmtId="0" fontId="0" fillId="36" borderId="0" xfId="0" applyFont="1" applyFill="1" applyAlignment="1" applyProtection="1">
      <alignment/>
      <protection hidden="1"/>
    </xf>
    <xf numFmtId="0" fontId="0" fillId="36" borderId="0" xfId="0" applyFont="1" applyFill="1" applyBorder="1" applyAlignment="1" applyProtection="1">
      <alignment/>
      <protection hidden="1"/>
    </xf>
    <xf numFmtId="0" fontId="0" fillId="0" borderId="0" xfId="0" applyFont="1" applyAlignment="1" applyProtection="1">
      <alignment/>
      <protection hidden="1"/>
    </xf>
    <xf numFmtId="0" fontId="9" fillId="36" borderId="0" xfId="0" applyFont="1" applyFill="1" applyAlignment="1" applyProtection="1">
      <alignment/>
      <protection hidden="1"/>
    </xf>
    <xf numFmtId="0" fontId="0" fillId="34" borderId="0" xfId="0" applyFont="1" applyFill="1" applyAlignment="1" applyProtection="1">
      <alignment/>
      <protection hidden="1"/>
    </xf>
    <xf numFmtId="0" fontId="0" fillId="0" borderId="0" xfId="0" applyFont="1" applyBorder="1" applyAlignment="1" applyProtection="1">
      <alignment/>
      <protection hidden="1"/>
    </xf>
    <xf numFmtId="0" fontId="32" fillId="34" borderId="0" xfId="0" applyFont="1" applyFill="1" applyBorder="1" applyAlignment="1" applyProtection="1">
      <alignment horizontal="left"/>
      <protection hidden="1"/>
    </xf>
    <xf numFmtId="0" fontId="32" fillId="36" borderId="0" xfId="0" applyFont="1" applyFill="1" applyBorder="1" applyAlignment="1" applyProtection="1">
      <alignment horizontal="left"/>
      <protection hidden="1"/>
    </xf>
    <xf numFmtId="0" fontId="15" fillId="41" borderId="0" xfId="0" applyFont="1" applyFill="1" applyAlignment="1" applyProtection="1">
      <alignment horizontal="center" vertical="center"/>
      <protection hidden="1"/>
    </xf>
    <xf numFmtId="49" fontId="55" fillId="33" borderId="11" xfId="0" applyNumberFormat="1" applyFont="1" applyFill="1" applyBorder="1" applyAlignment="1" applyProtection="1">
      <alignment horizontal="center" vertical="center"/>
      <protection hidden="1"/>
    </xf>
    <xf numFmtId="0" fontId="63" fillId="44" borderId="11" xfId="0" applyFont="1" applyFill="1" applyBorder="1" applyAlignment="1" applyProtection="1">
      <alignment horizontal="center" vertical="center"/>
      <protection hidden="1"/>
    </xf>
    <xf numFmtId="0" fontId="2" fillId="0" borderId="0" xfId="0" applyFont="1" applyBorder="1" applyAlignment="1" applyProtection="1">
      <alignment/>
      <protection hidden="1"/>
    </xf>
    <xf numFmtId="0" fontId="0" fillId="0" borderId="0" xfId="0" applyFont="1" applyBorder="1" applyAlignment="1" applyProtection="1">
      <alignment/>
      <protection hidden="1"/>
    </xf>
    <xf numFmtId="0" fontId="15" fillId="34" borderId="0" xfId="0" applyFont="1" applyFill="1" applyAlignment="1" applyProtection="1">
      <alignment horizontal="left" vertical="center"/>
      <protection hidden="1"/>
    </xf>
    <xf numFmtId="0" fontId="63" fillId="45" borderId="0" xfId="0" applyFont="1" applyFill="1" applyBorder="1" applyAlignment="1" applyProtection="1">
      <alignment vertical="center"/>
      <protection hidden="1"/>
    </xf>
    <xf numFmtId="0" fontId="15" fillId="34" borderId="11" xfId="0" applyFont="1" applyFill="1" applyBorder="1" applyAlignment="1" applyProtection="1">
      <alignment horizontal="center" vertical="center"/>
      <protection hidden="1"/>
    </xf>
    <xf numFmtId="0" fontId="15" fillId="34" borderId="11" xfId="0" applyFont="1" applyFill="1" applyBorder="1" applyAlignment="1" applyProtection="1">
      <alignment horizontal="left" vertical="center"/>
      <protection hidden="1"/>
    </xf>
    <xf numFmtId="0" fontId="9" fillId="34" borderId="0" xfId="0" applyFont="1" applyFill="1" applyBorder="1" applyAlignment="1" applyProtection="1">
      <alignment horizontal="left"/>
      <protection hidden="1"/>
    </xf>
    <xf numFmtId="49" fontId="9" fillId="36" borderId="0" xfId="0" applyNumberFormat="1" applyFont="1" applyFill="1" applyAlignment="1" applyProtection="1">
      <alignment horizont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Font="1" applyFill="1" applyBorder="1" applyAlignment="1" applyProtection="1">
      <alignment/>
      <protection hidden="1"/>
    </xf>
    <xf numFmtId="0" fontId="32" fillId="34" borderId="25" xfId="0" applyFont="1" applyFill="1" applyBorder="1" applyAlignment="1" applyProtection="1">
      <alignment horizontal="center"/>
      <protection hidden="1"/>
    </xf>
    <xf numFmtId="49" fontId="9" fillId="34" borderId="0" xfId="0" applyNumberFormat="1" applyFont="1" applyFill="1" applyAlignment="1" applyProtection="1">
      <alignment horizontal="center"/>
      <protection hidden="1"/>
    </xf>
    <xf numFmtId="0" fontId="51" fillId="34" borderId="26" xfId="46" applyFont="1" applyFill="1" applyBorder="1" applyAlignment="1" applyProtection="1">
      <alignment horizontal="left"/>
      <protection hidden="1"/>
    </xf>
    <xf numFmtId="0" fontId="32" fillId="34" borderId="27" xfId="0" applyFont="1" applyFill="1" applyBorder="1" applyAlignment="1" applyProtection="1">
      <alignment horizontal="center"/>
      <protection hidden="1"/>
    </xf>
    <xf numFmtId="1" fontId="9" fillId="34" borderId="0" xfId="0" applyNumberFormat="1" applyFont="1" applyFill="1" applyAlignment="1" applyProtection="1">
      <alignment horizontal="center"/>
      <protection hidden="1"/>
    </xf>
    <xf numFmtId="0" fontId="51" fillId="34" borderId="28" xfId="46" applyFont="1" applyFill="1" applyBorder="1" applyAlignment="1" applyProtection="1">
      <alignment horizontal="left"/>
      <protection hidden="1"/>
    </xf>
    <xf numFmtId="0" fontId="9" fillId="36" borderId="0" xfId="0" applyNumberFormat="1" applyFont="1" applyFill="1" applyAlignment="1" applyProtection="1">
      <alignment horizontal="center"/>
      <protection hidden="1"/>
    </xf>
    <xf numFmtId="0" fontId="9" fillId="36" borderId="0" xfId="0" applyFont="1" applyFill="1" applyBorder="1" applyAlignment="1" applyProtection="1" quotePrefix="1">
      <alignment/>
      <protection hidden="1"/>
    </xf>
    <xf numFmtId="0" fontId="0" fillId="36" borderId="0" xfId="0" applyFont="1" applyFill="1" applyBorder="1" applyAlignment="1" applyProtection="1">
      <alignment vertical="center"/>
      <protection hidden="1"/>
    </xf>
    <xf numFmtId="0" fontId="32" fillId="34" borderId="29" xfId="0" applyFont="1" applyFill="1" applyBorder="1" applyAlignment="1" applyProtection="1">
      <alignment horizontal="center"/>
      <protection hidden="1"/>
    </xf>
    <xf numFmtId="14" fontId="9" fillId="34" borderId="0" xfId="0" applyNumberFormat="1" applyFont="1" applyFill="1" applyAlignment="1" applyProtection="1">
      <alignment horizontal="center"/>
      <protection hidden="1"/>
    </xf>
    <xf numFmtId="0" fontId="51" fillId="34" borderId="30" xfId="46" applyFont="1" applyFill="1" applyBorder="1" applyAlignment="1" applyProtection="1">
      <alignment horizontal="left"/>
      <protection hidden="1"/>
    </xf>
    <xf numFmtId="0" fontId="32" fillId="34" borderId="31" xfId="0" applyFont="1" applyFill="1" applyBorder="1" applyAlignment="1" applyProtection="1">
      <alignment horizontal="center"/>
      <protection hidden="1"/>
    </xf>
    <xf numFmtId="0" fontId="51" fillId="34" borderId="32" xfId="46" applyFont="1" applyFill="1" applyBorder="1" applyAlignment="1" applyProtection="1">
      <alignment horizontal="left"/>
      <protection hidden="1"/>
    </xf>
    <xf numFmtId="0" fontId="9" fillId="34" borderId="0" xfId="0" applyNumberFormat="1" applyFont="1" applyFill="1" applyAlignment="1" applyProtection="1">
      <alignment horizontal="center"/>
      <protection hidden="1"/>
    </xf>
    <xf numFmtId="0" fontId="0" fillId="36" borderId="0" xfId="0" applyFont="1" applyFill="1" applyBorder="1" applyAlignment="1" applyProtection="1">
      <alignment horizontal="center" vertical="center"/>
      <protection hidden="1"/>
    </xf>
    <xf numFmtId="0" fontId="0" fillId="34" borderId="0" xfId="0" applyFont="1" applyFill="1" applyAlignment="1" applyProtection="1">
      <alignment horizontal="right" vertical="center" wrapText="1"/>
      <protection hidden="1"/>
    </xf>
    <xf numFmtId="0" fontId="32" fillId="34" borderId="0" xfId="0" applyFont="1" applyFill="1" applyBorder="1" applyAlignment="1" applyProtection="1">
      <alignment horizontal="right"/>
      <protection hidden="1"/>
    </xf>
    <xf numFmtId="0" fontId="0" fillId="36" borderId="0" xfId="0" applyFont="1" applyFill="1" applyBorder="1" applyAlignment="1" applyProtection="1">
      <alignment horizontal="center" vertical="center" wrapText="1"/>
      <protection hidden="1"/>
    </xf>
    <xf numFmtId="49" fontId="9" fillId="34" borderId="0" xfId="0" applyNumberFormat="1" applyFont="1" applyFill="1" applyAlignment="1" applyProtection="1">
      <alignment horizontal="center" vertical="center" wrapText="1"/>
      <protection hidden="1"/>
    </xf>
    <xf numFmtId="0" fontId="51" fillId="34" borderId="31" xfId="46" applyFont="1" applyFill="1" applyBorder="1" applyAlignment="1" applyProtection="1">
      <alignment horizontal="left"/>
      <protection hidden="1"/>
    </xf>
    <xf numFmtId="0" fontId="51" fillId="34" borderId="27" xfId="46" applyFont="1" applyFill="1" applyBorder="1" applyAlignment="1" applyProtection="1">
      <alignment horizontal="left"/>
      <protection hidden="1"/>
    </xf>
    <xf numFmtId="0" fontId="51" fillId="34" borderId="29" xfId="46" applyFont="1" applyFill="1" applyBorder="1" applyAlignment="1" applyProtection="1">
      <alignment horizontal="left"/>
      <protection hidden="1"/>
    </xf>
    <xf numFmtId="0" fontId="32" fillId="34" borderId="0" xfId="0" applyFont="1" applyFill="1" applyBorder="1" applyAlignment="1" applyProtection="1">
      <alignment horizontal="center" vertical="center" wrapText="1"/>
      <protection hidden="1"/>
    </xf>
    <xf numFmtId="171" fontId="0" fillId="36" borderId="0" xfId="0" applyNumberFormat="1" applyFont="1" applyFill="1" applyBorder="1" applyAlignment="1" applyProtection="1">
      <alignment horizontal="center" vertical="center"/>
      <protection hidden="1"/>
    </xf>
    <xf numFmtId="0" fontId="9" fillId="34" borderId="0" xfId="44" applyNumberFormat="1" applyFont="1" applyFill="1" applyAlignment="1" applyProtection="1">
      <alignment horizontal="center"/>
      <protection hidden="1"/>
    </xf>
    <xf numFmtId="0" fontId="99" fillId="0" borderId="0" xfId="0" applyFont="1" applyFill="1" applyBorder="1" applyAlignment="1" applyProtection="1">
      <alignment horizontal="center"/>
      <protection hidden="1"/>
    </xf>
    <xf numFmtId="0" fontId="32" fillId="34" borderId="0" xfId="0" applyFont="1" applyFill="1" applyAlignment="1" applyProtection="1">
      <alignment horizontal="center"/>
      <protection hidden="1"/>
    </xf>
    <xf numFmtId="0" fontId="51" fillId="34" borderId="0" xfId="0" applyFont="1" applyFill="1" applyBorder="1" applyAlignment="1" applyProtection="1">
      <alignment horizontal="left"/>
      <protection hidden="1"/>
    </xf>
    <xf numFmtId="0" fontId="0" fillId="0" borderId="0" xfId="0" applyFont="1" applyBorder="1" applyAlignment="1" applyProtection="1">
      <alignment/>
      <protection hidden="1"/>
    </xf>
    <xf numFmtId="0" fontId="32" fillId="34" borderId="11" xfId="0" applyFont="1" applyFill="1" applyBorder="1" applyAlignment="1" applyProtection="1">
      <alignment horizontal="center"/>
      <protection hidden="1"/>
    </xf>
    <xf numFmtId="0" fontId="9" fillId="34" borderId="0" xfId="0" applyFont="1" applyFill="1" applyAlignment="1" applyProtection="1">
      <alignment/>
      <protection hidden="1"/>
    </xf>
    <xf numFmtId="0" fontId="8" fillId="36" borderId="0" xfId="0" applyFont="1" applyFill="1" applyBorder="1" applyAlignment="1" applyProtection="1">
      <alignment horizontal="center" vertical="center" textRotation="90"/>
      <protection hidden="1"/>
    </xf>
    <xf numFmtId="0" fontId="9" fillId="36" borderId="0" xfId="0" applyFont="1" applyFill="1" applyBorder="1" applyAlignment="1" applyProtection="1">
      <alignment/>
      <protection hidden="1"/>
    </xf>
    <xf numFmtId="0" fontId="0" fillId="36" borderId="0" xfId="0" applyFont="1" applyFill="1" applyBorder="1" applyAlignment="1" applyProtection="1">
      <alignment/>
      <protection hidden="1"/>
    </xf>
    <xf numFmtId="0" fontId="0" fillId="36" borderId="0" xfId="0" applyFont="1" applyFill="1" applyBorder="1" applyAlignment="1" applyProtection="1">
      <alignment vertical="center"/>
      <protection hidden="1"/>
    </xf>
    <xf numFmtId="0" fontId="0" fillId="34" borderId="0" xfId="0" applyFont="1" applyFill="1" applyAlignment="1" applyProtection="1">
      <alignment/>
      <protection hidden="1"/>
    </xf>
    <xf numFmtId="0" fontId="0" fillId="0" borderId="0" xfId="0" applyFont="1" applyAlignment="1" applyProtection="1">
      <alignment/>
      <protection hidden="1"/>
    </xf>
    <xf numFmtId="0" fontId="32" fillId="34" borderId="33" xfId="0" applyFont="1" applyFill="1" applyBorder="1" applyAlignment="1" applyProtection="1">
      <alignment horizontal="center"/>
      <protection hidden="1"/>
    </xf>
    <xf numFmtId="5" fontId="0" fillId="36" borderId="0" xfId="0" applyNumberFormat="1" applyFont="1" applyFill="1" applyBorder="1" applyAlignment="1" applyProtection="1">
      <alignment/>
      <protection hidden="1"/>
    </xf>
    <xf numFmtId="0" fontId="9" fillId="36" borderId="34" xfId="0" applyFont="1" applyFill="1" applyBorder="1" applyAlignment="1" applyProtection="1">
      <alignment/>
      <protection hidden="1"/>
    </xf>
    <xf numFmtId="0" fontId="0" fillId="36" borderId="34" xfId="0" applyFont="1" applyFill="1" applyBorder="1" applyAlignment="1" applyProtection="1">
      <alignment/>
      <protection hidden="1"/>
    </xf>
    <xf numFmtId="5" fontId="0" fillId="36" borderId="34" xfId="0" applyNumberFormat="1" applyFont="1" applyFill="1" applyBorder="1" applyAlignment="1" applyProtection="1">
      <alignment/>
      <protection hidden="1"/>
    </xf>
    <xf numFmtId="0" fontId="9" fillId="34" borderId="0" xfId="0" applyFont="1" applyFill="1" applyAlignment="1" applyProtection="1">
      <alignment/>
      <protection hidden="1"/>
    </xf>
    <xf numFmtId="0" fontId="9" fillId="34" borderId="0" xfId="0" applyFont="1" applyFill="1" applyAlignment="1" applyProtection="1">
      <alignment/>
      <protection hidden="1"/>
    </xf>
    <xf numFmtId="0" fontId="32" fillId="34" borderId="0" xfId="0" applyFont="1" applyFill="1" applyAlignment="1" applyProtection="1">
      <alignment/>
      <protection hidden="1"/>
    </xf>
    <xf numFmtId="0" fontId="33" fillId="38" borderId="0" xfId="0" applyFont="1" applyFill="1" applyBorder="1" applyAlignment="1" applyProtection="1">
      <alignment vertical="center"/>
      <protection hidden="1"/>
    </xf>
    <xf numFmtId="0" fontId="33" fillId="41" borderId="0" xfId="0" applyFont="1" applyFill="1" applyBorder="1" applyAlignment="1" applyProtection="1">
      <alignment vertical="center"/>
      <protection hidden="1"/>
    </xf>
    <xf numFmtId="0" fontId="100" fillId="34" borderId="31" xfId="46" applyFont="1" applyFill="1" applyBorder="1" applyAlignment="1" applyProtection="1">
      <alignment horizontal="left"/>
      <protection hidden="1"/>
    </xf>
    <xf numFmtId="0" fontId="100" fillId="34" borderId="27" xfId="46" applyFont="1" applyFill="1" applyBorder="1" applyAlignment="1" applyProtection="1">
      <alignment horizontal="left"/>
      <protection hidden="1"/>
    </xf>
    <xf numFmtId="0" fontId="100" fillId="34" borderId="29" xfId="46" applyFont="1" applyFill="1" applyBorder="1" applyAlignment="1" applyProtection="1">
      <alignment horizontal="left"/>
      <protection hidden="1"/>
    </xf>
    <xf numFmtId="0" fontId="51" fillId="34" borderId="23" xfId="0" applyFont="1" applyFill="1" applyBorder="1" applyAlignment="1" applyProtection="1">
      <alignment horizontal="left"/>
      <protection hidden="1"/>
    </xf>
    <xf numFmtId="0" fontId="51" fillId="34" borderId="23" xfId="0" applyFont="1" applyFill="1" applyBorder="1" applyAlignment="1" applyProtection="1">
      <alignment horizontal="left" vertical="center" wrapText="1"/>
      <protection hidden="1"/>
    </xf>
    <xf numFmtId="0" fontId="100" fillId="34" borderId="33" xfId="46" applyFont="1" applyFill="1" applyBorder="1" applyAlignment="1" applyProtection="1">
      <alignment horizontal="left"/>
      <protection hidden="1"/>
    </xf>
    <xf numFmtId="0" fontId="100" fillId="34" borderId="25" xfId="46" applyFont="1" applyFill="1" applyBorder="1" applyAlignment="1" applyProtection="1">
      <alignment horizontal="left"/>
      <protection hidden="1"/>
    </xf>
    <xf numFmtId="1" fontId="9" fillId="0" borderId="11" xfId="0" applyNumberFormat="1" applyFont="1" applyFill="1" applyBorder="1" applyAlignment="1" applyProtection="1">
      <alignment/>
      <protection hidden="1"/>
    </xf>
    <xf numFmtId="0" fontId="0" fillId="0" borderId="11" xfId="0" applyBorder="1" applyAlignment="1" applyProtection="1">
      <alignment horizontal="center"/>
      <protection hidden="1" locked="0"/>
    </xf>
    <xf numFmtId="0" fontId="0" fillId="0" borderId="0" xfId="0" applyAlignment="1" applyProtection="1">
      <alignment/>
      <protection hidden="1" locked="0"/>
    </xf>
    <xf numFmtId="0" fontId="43" fillId="37" borderId="0" xfId="0" applyFont="1" applyFill="1" applyBorder="1" applyAlignment="1" applyProtection="1">
      <alignment vertical="center" wrapText="1"/>
      <protection hidden="1"/>
    </xf>
    <xf numFmtId="0" fontId="68" fillId="37" borderId="0" xfId="0" applyFont="1" applyFill="1" applyAlignment="1" applyProtection="1">
      <alignment vertical="center" wrapText="1"/>
      <protection hidden="1"/>
    </xf>
    <xf numFmtId="0" fontId="35" fillId="46"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5" fillId="35" borderId="11" xfId="0" applyFont="1" applyFill="1" applyBorder="1" applyAlignment="1">
      <alignment horizontal="center" vertical="center" wrapText="1"/>
    </xf>
    <xf numFmtId="0" fontId="0" fillId="0" borderId="0" xfId="0" applyFont="1" applyAlignment="1" applyProtection="1">
      <alignment/>
      <protection hidden="1"/>
    </xf>
    <xf numFmtId="0" fontId="36" fillId="0" borderId="0" xfId="0" applyFont="1" applyFill="1" applyBorder="1" applyAlignment="1" applyProtection="1">
      <alignment vertical="center"/>
      <protection/>
    </xf>
    <xf numFmtId="0" fontId="0" fillId="41" borderId="0" xfId="0" applyFill="1" applyAlignment="1" applyProtection="1">
      <alignment/>
      <protection hidden="1"/>
    </xf>
    <xf numFmtId="171" fontId="0" fillId="41" borderId="11" xfId="0" applyNumberFormat="1" applyFill="1" applyBorder="1" applyAlignment="1" applyProtection="1">
      <alignment/>
      <protection hidden="1"/>
    </xf>
    <xf numFmtId="0" fontId="32" fillId="41" borderId="11" xfId="0" applyFont="1" applyFill="1" applyBorder="1" applyAlignment="1" applyProtection="1">
      <alignment/>
      <protection hidden="1"/>
    </xf>
    <xf numFmtId="1" fontId="9" fillId="0" borderId="11" xfId="0" applyNumberFormat="1" applyFont="1" applyBorder="1" applyAlignment="1" applyProtection="1">
      <alignment/>
      <protection hidden="1"/>
    </xf>
    <xf numFmtId="0" fontId="9" fillId="34" borderId="0" xfId="0" applyFont="1" applyFill="1" applyAlignment="1" applyProtection="1">
      <alignment horizontal="center"/>
      <protection hidden="1"/>
    </xf>
    <xf numFmtId="0" fontId="101" fillId="34" borderId="29" xfId="46" applyFont="1" applyFill="1" applyBorder="1" applyAlignment="1" applyProtection="1">
      <alignment horizontal="left"/>
      <protection hidden="1"/>
    </xf>
    <xf numFmtId="0" fontId="102" fillId="34" borderId="32" xfId="46" applyFont="1" applyFill="1" applyBorder="1" applyAlignment="1" applyProtection="1">
      <alignment horizontal="left"/>
      <protection hidden="1"/>
    </xf>
    <xf numFmtId="0" fontId="103" fillId="34" borderId="32" xfId="46" applyFont="1" applyFill="1" applyBorder="1" applyAlignment="1" applyProtection="1">
      <alignment horizontal="left"/>
      <protection hidden="1"/>
    </xf>
    <xf numFmtId="0" fontId="51" fillId="34" borderId="35" xfId="46" applyFont="1" applyFill="1" applyBorder="1" applyAlignment="1" applyProtection="1">
      <alignment horizontal="left"/>
      <protection hidden="1"/>
    </xf>
    <xf numFmtId="0" fontId="0" fillId="0" borderId="0" xfId="0" applyFont="1" applyFill="1" applyBorder="1" applyAlignment="1" applyProtection="1">
      <alignment horizontal="center"/>
      <protection hidden="1"/>
    </xf>
    <xf numFmtId="0" fontId="0" fillId="0" borderId="0" xfId="0" applyFont="1" applyBorder="1" applyAlignment="1" applyProtection="1">
      <alignment/>
      <protection hidden="1"/>
    </xf>
    <xf numFmtId="0" fontId="104" fillId="0" borderId="0" xfId="0" applyFont="1" applyBorder="1" applyAlignment="1" applyProtection="1">
      <alignment horizontal="justify"/>
      <protection hidden="1"/>
    </xf>
    <xf numFmtId="0" fontId="0" fillId="0" borderId="0" xfId="0" applyFont="1" applyAlignment="1" applyProtection="1">
      <alignment/>
      <protection hidden="1"/>
    </xf>
    <xf numFmtId="0" fontId="105" fillId="0" borderId="0" xfId="0" applyFont="1" applyFill="1" applyBorder="1" applyAlignment="1">
      <alignment/>
    </xf>
    <xf numFmtId="0" fontId="105" fillId="0" borderId="0" xfId="0" applyFont="1" applyFill="1" applyBorder="1" applyAlignment="1" applyProtection="1">
      <alignment/>
      <protection hidden="1"/>
    </xf>
    <xf numFmtId="0" fontId="106" fillId="0" borderId="0" xfId="0" applyFont="1" applyBorder="1" applyAlignment="1" applyProtection="1">
      <alignment horizontal="justify"/>
      <protection hidden="1"/>
    </xf>
    <xf numFmtId="0" fontId="0" fillId="0" borderId="0" xfId="0" applyFont="1" applyAlignment="1" applyProtection="1">
      <alignment/>
      <protection hidden="1"/>
    </xf>
    <xf numFmtId="0" fontId="104" fillId="0" borderId="0" xfId="0" applyFont="1" applyBorder="1" applyAlignment="1" applyProtection="1">
      <alignment horizontal="left"/>
      <protection hidden="1"/>
    </xf>
    <xf numFmtId="0" fontId="0" fillId="36" borderId="0" xfId="0" applyFont="1" applyFill="1" applyBorder="1" applyAlignment="1" applyProtection="1">
      <alignment horizontal="center"/>
      <protection hidden="1"/>
    </xf>
    <xf numFmtId="0" fontId="0" fillId="0" borderId="0" xfId="0" applyFont="1" applyBorder="1" applyAlignment="1" applyProtection="1">
      <alignment/>
      <protection hidden="1"/>
    </xf>
    <xf numFmtId="0" fontId="105" fillId="0" borderId="0" xfId="0" applyFont="1" applyFill="1" applyBorder="1" applyAlignment="1">
      <alignment horizontal="left"/>
    </xf>
    <xf numFmtId="0" fontId="9" fillId="36" borderId="0" xfId="0" applyFont="1" applyFill="1" applyBorder="1" applyAlignment="1" applyProtection="1">
      <alignment horizontal="right" vertical="center"/>
      <protection hidden="1"/>
    </xf>
    <xf numFmtId="0" fontId="0" fillId="36" borderId="0" xfId="0" applyFont="1" applyFill="1" applyBorder="1" applyAlignment="1" applyProtection="1">
      <alignment horizontal="right" vertical="center"/>
      <protection hidden="1"/>
    </xf>
    <xf numFmtId="171" fontId="0" fillId="36"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hidden="1"/>
    </xf>
    <xf numFmtId="0" fontId="107" fillId="0" borderId="0" xfId="0" applyFont="1" applyFill="1" applyBorder="1" applyAlignment="1">
      <alignment horizontal="left"/>
    </xf>
    <xf numFmtId="0" fontId="0" fillId="0" borderId="0" xfId="0" applyFont="1" applyBorder="1" applyAlignment="1" applyProtection="1">
      <alignment/>
      <protection hidden="1"/>
    </xf>
    <xf numFmtId="0" fontId="0" fillId="36" borderId="0" xfId="0" applyNumberFormat="1" applyFont="1" applyFill="1" applyBorder="1" applyAlignment="1" applyProtection="1">
      <alignment horizontal="center" vertical="center"/>
      <protection hidden="1"/>
    </xf>
    <xf numFmtId="0" fontId="9" fillId="0" borderId="0" xfId="0" applyFont="1" applyBorder="1" applyAlignment="1">
      <alignment/>
    </xf>
    <xf numFmtId="5" fontId="0" fillId="36" borderId="0" xfId="0" applyNumberFormat="1" applyFont="1" applyFill="1" applyBorder="1" applyAlignment="1" applyProtection="1">
      <alignment horizontal="center" vertical="center"/>
      <protection hidden="1"/>
    </xf>
    <xf numFmtId="5" fontId="0" fillId="36" borderId="0" xfId="0" applyNumberFormat="1" applyFont="1" applyFill="1" applyBorder="1" applyAlignment="1" applyProtection="1">
      <alignment/>
      <protection hidden="1"/>
    </xf>
    <xf numFmtId="0" fontId="0" fillId="0" borderId="0" xfId="0" applyFont="1" applyBorder="1" applyAlignment="1" applyProtection="1">
      <alignment/>
      <protection hidden="1"/>
    </xf>
    <xf numFmtId="0" fontId="13" fillId="0" borderId="0" xfId="0" applyFont="1" applyBorder="1" applyAlignment="1" applyProtection="1">
      <alignment horizontal="justify"/>
      <protection hidden="1"/>
    </xf>
    <xf numFmtId="0" fontId="9" fillId="34" borderId="0" xfId="0" applyFont="1" applyFill="1" applyAlignment="1" applyProtection="1" quotePrefix="1">
      <alignment/>
      <protection hidden="1"/>
    </xf>
    <xf numFmtId="0" fontId="9" fillId="34" borderId="0" xfId="0" applyFont="1" applyFill="1" applyAlignment="1" applyProtection="1" quotePrefix="1">
      <alignment horizontal="left"/>
      <protection hidden="1"/>
    </xf>
    <xf numFmtId="0" fontId="9" fillId="47" borderId="36" xfId="0" applyFont="1" applyFill="1" applyBorder="1" applyAlignment="1" applyProtection="1">
      <alignment horizontal="center"/>
      <protection hidden="1"/>
    </xf>
    <xf numFmtId="0" fontId="9" fillId="47" borderId="37" xfId="0" applyFont="1" applyFill="1" applyBorder="1" applyAlignment="1" applyProtection="1">
      <alignment horizontal="center"/>
      <protection hidden="1"/>
    </xf>
    <xf numFmtId="0" fontId="9" fillId="47" borderId="38" xfId="0" applyFont="1" applyFill="1" applyBorder="1" applyAlignment="1" applyProtection="1">
      <alignment horizontal="center"/>
      <protection hidden="1"/>
    </xf>
    <xf numFmtId="0" fontId="9" fillId="48" borderId="37" xfId="0" applyFont="1" applyFill="1" applyBorder="1" applyAlignment="1" applyProtection="1">
      <alignment horizontal="center"/>
      <protection hidden="1"/>
    </xf>
    <xf numFmtId="0" fontId="9" fillId="48" borderId="39" xfId="0" applyFont="1" applyFill="1" applyBorder="1" applyAlignment="1" applyProtection="1">
      <alignment horizontal="center"/>
      <protection hidden="1"/>
    </xf>
    <xf numFmtId="0" fontId="9" fillId="48" borderId="40" xfId="0" applyFont="1" applyFill="1" applyBorder="1" applyAlignment="1" applyProtection="1">
      <alignment horizontal="center"/>
      <protection hidden="1"/>
    </xf>
    <xf numFmtId="0" fontId="9" fillId="47" borderId="41" xfId="0" applyNumberFormat="1" applyFont="1" applyFill="1" applyBorder="1" applyAlignment="1" applyProtection="1">
      <alignment horizontal="center"/>
      <protection hidden="1"/>
    </xf>
    <xf numFmtId="49" fontId="9" fillId="47" borderId="42" xfId="0" applyNumberFormat="1" applyFont="1" applyFill="1" applyBorder="1" applyAlignment="1" applyProtection="1">
      <alignment horizontal="center"/>
      <protection hidden="1"/>
    </xf>
    <xf numFmtId="0" fontId="9" fillId="47" borderId="42" xfId="0" applyFont="1" applyFill="1" applyBorder="1" applyAlignment="1" applyProtection="1">
      <alignment horizontal="center"/>
      <protection hidden="1"/>
    </xf>
    <xf numFmtId="168" fontId="9" fillId="47" borderId="42" xfId="0" applyNumberFormat="1" applyFont="1" applyFill="1" applyBorder="1" applyAlignment="1" applyProtection="1">
      <alignment horizontal="center"/>
      <protection hidden="1"/>
    </xf>
    <xf numFmtId="0" fontId="9" fillId="47" borderId="42" xfId="0" applyNumberFormat="1" applyFont="1" applyFill="1" applyBorder="1" applyAlignment="1" applyProtection="1">
      <alignment horizontal="center"/>
      <protection hidden="1"/>
    </xf>
    <xf numFmtId="167" fontId="9" fillId="47" borderId="42" xfId="0" applyNumberFormat="1" applyFont="1" applyFill="1" applyBorder="1" applyAlignment="1" applyProtection="1">
      <alignment horizontal="center"/>
      <protection hidden="1"/>
    </xf>
    <xf numFmtId="1" fontId="9" fillId="47" borderId="42" xfId="0" applyNumberFormat="1" applyFont="1" applyFill="1" applyBorder="1" applyAlignment="1" applyProtection="1">
      <alignment horizontal="center"/>
      <protection hidden="1"/>
    </xf>
    <xf numFmtId="176" fontId="9" fillId="48" borderId="42" xfId="0" applyNumberFormat="1" applyFont="1" applyFill="1" applyBorder="1" applyAlignment="1" applyProtection="1">
      <alignment horizontal="center"/>
      <protection hidden="1"/>
    </xf>
    <xf numFmtId="0" fontId="9" fillId="48" borderId="42" xfId="0" applyFont="1" applyFill="1" applyBorder="1" applyAlignment="1" applyProtection="1">
      <alignment horizontal="center"/>
      <protection hidden="1"/>
    </xf>
    <xf numFmtId="0" fontId="9" fillId="48" borderId="43" xfId="0" applyFont="1" applyFill="1" applyBorder="1" applyAlignment="1" applyProtection="1">
      <alignment horizontal="center"/>
      <protection hidden="1"/>
    </xf>
    <xf numFmtId="49" fontId="106" fillId="0" borderId="0" xfId="0" applyNumberFormat="1" applyFont="1" applyBorder="1" applyAlignment="1" applyProtection="1">
      <alignment horizontal="justify"/>
      <protection hidden="1"/>
    </xf>
    <xf numFmtId="0" fontId="20" fillId="34" borderId="0" xfId="0" applyFont="1" applyFill="1" applyAlignment="1" applyProtection="1">
      <alignment vertical="center"/>
      <protection/>
    </xf>
    <xf numFmtId="0" fontId="20" fillId="37" borderId="0" xfId="0" applyFont="1" applyFill="1" applyAlignment="1" applyProtection="1">
      <alignment horizontal="justify" vertical="center"/>
      <protection/>
    </xf>
    <xf numFmtId="0" fontId="20" fillId="37" borderId="0" xfId="0" applyFont="1" applyFill="1" applyAlignment="1" applyProtection="1">
      <alignment vertical="center"/>
      <protection/>
    </xf>
    <xf numFmtId="0" fontId="43" fillId="37" borderId="0" xfId="0" applyFont="1" applyFill="1" applyBorder="1" applyAlignment="1" applyProtection="1">
      <alignment vertical="center" wrapText="1"/>
      <protection/>
    </xf>
    <xf numFmtId="0" fontId="0" fillId="34" borderId="0" xfId="0" applyFont="1" applyFill="1" applyAlignment="1" applyProtection="1">
      <alignment vertical="center"/>
      <protection/>
    </xf>
    <xf numFmtId="0" fontId="39" fillId="37" borderId="0" xfId="0" applyFont="1" applyFill="1" applyAlignment="1" applyProtection="1">
      <alignment vertical="center" wrapText="1"/>
      <protection/>
    </xf>
    <xf numFmtId="0" fontId="0" fillId="34" borderId="0" xfId="0" applyFont="1" applyFill="1" applyAlignment="1" applyProtection="1">
      <alignment horizontal="justify" vertical="center"/>
      <protection/>
    </xf>
    <xf numFmtId="0" fontId="20" fillId="34" borderId="0" xfId="0" applyFont="1" applyFill="1" applyAlignment="1" applyProtection="1">
      <alignment horizontal="justify" vertical="center"/>
      <protection/>
    </xf>
    <xf numFmtId="0" fontId="0" fillId="34" borderId="0" xfId="0" applyFont="1" applyFill="1" applyAlignment="1" applyProtection="1">
      <alignment horizontal="center" vertical="center"/>
      <protection/>
    </xf>
    <xf numFmtId="0" fontId="39" fillId="37" borderId="0" xfId="0" applyFont="1" applyFill="1" applyAlignment="1" applyProtection="1">
      <alignment horizontal="left" vertical="center"/>
      <protection/>
    </xf>
    <xf numFmtId="0" fontId="18" fillId="34" borderId="0" xfId="0" applyFont="1" applyFill="1" applyAlignment="1" applyProtection="1">
      <alignment horizontal="center" vertical="center"/>
      <protection/>
    </xf>
    <xf numFmtId="16" fontId="18" fillId="34" borderId="0" xfId="0" applyNumberFormat="1" applyFont="1" applyFill="1" applyAlignment="1" applyProtection="1" quotePrefix="1">
      <alignment horizontal="right" vertical="center"/>
      <protection/>
    </xf>
    <xf numFmtId="0" fontId="15" fillId="41" borderId="0" xfId="0" applyFont="1" applyFill="1" applyAlignment="1" applyProtection="1">
      <alignment horizontal="left" vertical="center"/>
      <protection/>
    </xf>
    <xf numFmtId="0" fontId="18" fillId="41" borderId="0" xfId="0" applyFont="1" applyFill="1" applyAlignment="1" applyProtection="1">
      <alignment horizontal="center" vertical="center"/>
      <protection/>
    </xf>
    <xf numFmtId="16" fontId="18" fillId="41" borderId="0" xfId="0" applyNumberFormat="1" applyFont="1" applyFill="1" applyAlignment="1" applyProtection="1" quotePrefix="1">
      <alignment horizontal="right" vertical="center"/>
      <protection/>
    </xf>
    <xf numFmtId="0" fontId="9" fillId="34" borderId="20" xfId="0" applyFont="1" applyFill="1" applyBorder="1" applyAlignment="1" applyProtection="1">
      <alignment horizontal="left"/>
      <protection/>
    </xf>
    <xf numFmtId="0" fontId="9" fillId="34" borderId="0" xfId="0" applyFont="1" applyFill="1" applyAlignment="1" applyProtection="1">
      <alignment horizontal="right" vertical="center"/>
      <protection/>
    </xf>
    <xf numFmtId="0" fontId="0" fillId="0" borderId="0" xfId="0" applyFont="1" applyFill="1" applyAlignment="1" applyProtection="1">
      <alignment vertical="center"/>
      <protection/>
    </xf>
    <xf numFmtId="0" fontId="50" fillId="0" borderId="0" xfId="0" applyFont="1" applyFill="1" applyBorder="1" applyAlignment="1" applyProtection="1">
      <alignment horizontal="center" vertical="center"/>
      <protection/>
    </xf>
    <xf numFmtId="0" fontId="50" fillId="0" borderId="23"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horizontal="right" vertical="center"/>
      <protection/>
    </xf>
    <xf numFmtId="0" fontId="9" fillId="34" borderId="0" xfId="0" applyFont="1" applyFill="1" applyBorder="1" applyAlignment="1" applyProtection="1">
      <alignment horizontal="right" vertical="center"/>
      <protection/>
    </xf>
    <xf numFmtId="0" fontId="17" fillId="34" borderId="0" xfId="0" applyFont="1" applyFill="1" applyBorder="1" applyAlignment="1" applyProtection="1">
      <alignment horizontal="center" vertical="center"/>
      <protection/>
    </xf>
    <xf numFmtId="0" fontId="9" fillId="34" borderId="0" xfId="0" applyFont="1" applyFill="1" applyBorder="1" applyAlignment="1" applyProtection="1">
      <alignment horizontal="center" vertical="center"/>
      <protection/>
    </xf>
    <xf numFmtId="0" fontId="9" fillId="34" borderId="0" xfId="0" applyFont="1" applyFill="1" applyAlignment="1" applyProtection="1">
      <alignment horizontal="justify" vertical="center"/>
      <protection/>
    </xf>
    <xf numFmtId="49" fontId="9" fillId="34" borderId="0" xfId="0" applyNumberFormat="1" applyFont="1" applyFill="1" applyBorder="1" applyAlignment="1" applyProtection="1">
      <alignment horizontal="right" vertical="center"/>
      <protection/>
    </xf>
    <xf numFmtId="49" fontId="0" fillId="34" borderId="0" xfId="0" applyNumberFormat="1" applyFont="1" applyFill="1" applyAlignment="1" applyProtection="1">
      <alignment vertical="center"/>
      <protection/>
    </xf>
    <xf numFmtId="0" fontId="0" fillId="34" borderId="0" xfId="0" applyFont="1" applyFill="1" applyAlignment="1" applyProtection="1">
      <alignment horizontal="right" vertical="center"/>
      <protection/>
    </xf>
    <xf numFmtId="49" fontId="9" fillId="34" borderId="0" xfId="0" applyNumberFormat="1" applyFont="1" applyFill="1" applyAlignment="1" applyProtection="1">
      <alignment horizontal="right" vertical="center"/>
      <protection/>
    </xf>
    <xf numFmtId="0" fontId="9" fillId="34" borderId="0" xfId="0" applyFont="1" applyFill="1" applyBorder="1" applyAlignment="1" applyProtection="1">
      <alignment/>
      <protection/>
    </xf>
    <xf numFmtId="0" fontId="1" fillId="34" borderId="0" xfId="0" applyFont="1" applyFill="1" applyBorder="1" applyAlignment="1" applyProtection="1">
      <alignment horizontal="right" vertical="center"/>
      <protection/>
    </xf>
    <xf numFmtId="0" fontId="0" fillId="34"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168" fontId="0"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0" fillId="34" borderId="0" xfId="0" applyFont="1" applyFill="1" applyBorder="1" applyAlignment="1" applyProtection="1">
      <alignment horizontal="left" vertical="top" wrapText="1"/>
      <protection/>
    </xf>
    <xf numFmtId="0" fontId="9" fillId="34" borderId="0" xfId="0" applyFont="1" applyFill="1" applyBorder="1" applyAlignment="1" applyProtection="1">
      <alignment vertical="center"/>
      <protection/>
    </xf>
    <xf numFmtId="0" fontId="9" fillId="34" borderId="0" xfId="0" applyFont="1" applyFill="1" applyAlignment="1" applyProtection="1">
      <alignment vertical="center"/>
      <protection/>
    </xf>
    <xf numFmtId="0" fontId="9" fillId="34" borderId="0" xfId="0" applyFont="1" applyFill="1" applyBorder="1" applyAlignment="1" applyProtection="1">
      <alignment horizontal="left"/>
      <protection/>
    </xf>
    <xf numFmtId="0" fontId="51" fillId="34" borderId="0" xfId="0" applyFont="1" applyFill="1" applyAlignment="1" applyProtection="1">
      <alignment horizontal="right" vertical="center"/>
      <protection/>
    </xf>
    <xf numFmtId="0" fontId="9" fillId="0" borderId="0" xfId="0" applyFont="1" applyFill="1" applyBorder="1" applyAlignment="1" applyProtection="1">
      <alignment vertical="center"/>
      <protection/>
    </xf>
    <xf numFmtId="181" fontId="48" fillId="0" borderId="0" xfId="0" applyNumberFormat="1" applyFont="1" applyFill="1" applyBorder="1" applyAlignment="1" applyProtection="1">
      <alignment horizontal="center" vertical="center"/>
      <protection/>
    </xf>
    <xf numFmtId="0" fontId="9" fillId="0" borderId="0" xfId="0" applyFont="1" applyFill="1" applyAlignment="1" applyProtection="1">
      <alignment vertical="center"/>
      <protection/>
    </xf>
    <xf numFmtId="0" fontId="9" fillId="34" borderId="0" xfId="0" applyFont="1" applyFill="1" applyBorder="1" applyAlignment="1" applyProtection="1">
      <alignment horizontal="left" vertical="center"/>
      <protection/>
    </xf>
    <xf numFmtId="0" fontId="9" fillId="34" borderId="0" xfId="0" applyFont="1" applyFill="1" applyAlignment="1" applyProtection="1">
      <alignment/>
      <protection/>
    </xf>
    <xf numFmtId="0" fontId="0" fillId="34" borderId="0" xfId="0" applyFont="1" applyFill="1" applyAlignment="1" applyProtection="1">
      <alignment vertical="center" wrapText="1"/>
      <protection/>
    </xf>
    <xf numFmtId="0" fontId="9" fillId="34" borderId="0" xfId="0" applyFont="1" applyFill="1" applyAlignment="1" applyProtection="1">
      <alignment horizontal="center" vertical="center" wrapText="1"/>
      <protection/>
    </xf>
    <xf numFmtId="0" fontId="9" fillId="34" borderId="0" xfId="0" applyFont="1" applyFill="1" applyAlignment="1" applyProtection="1">
      <alignment horizontal="right" vertical="center" wrapText="1"/>
      <protection/>
    </xf>
    <xf numFmtId="0" fontId="0" fillId="43" borderId="11" xfId="0" applyFont="1" applyFill="1" applyBorder="1" applyAlignment="1" applyProtection="1">
      <alignment horizontal="center" vertical="center" wrapText="1"/>
      <protection locked="0"/>
    </xf>
    <xf numFmtId="0" fontId="1" fillId="34" borderId="0" xfId="0" applyFont="1" applyFill="1" applyBorder="1" applyAlignment="1" applyProtection="1">
      <alignment horizontal="right" vertical="center" wrapText="1"/>
      <protection/>
    </xf>
    <xf numFmtId="0" fontId="0" fillId="33" borderId="11" xfId="0" applyFont="1" applyFill="1" applyBorder="1" applyAlignment="1" applyProtection="1">
      <alignment horizontal="center" vertical="center" wrapText="1"/>
      <protection/>
    </xf>
    <xf numFmtId="0" fontId="9" fillId="0" borderId="0" xfId="0" applyFont="1" applyFill="1" applyBorder="1" applyAlignment="1" applyProtection="1">
      <alignment horizontal="right" vertical="center" wrapText="1"/>
      <protection/>
    </xf>
    <xf numFmtId="0" fontId="1" fillId="0" borderId="0" xfId="0" applyFont="1" applyFill="1" applyBorder="1" applyAlignment="1" applyProtection="1">
      <alignment horizontal="right" vertical="center" wrapText="1"/>
      <protection/>
    </xf>
    <xf numFmtId="0" fontId="9" fillId="34" borderId="0" xfId="0" applyFont="1" applyFill="1" applyBorder="1" applyAlignment="1" applyProtection="1">
      <alignment horizontal="right" vertical="center" wrapText="1"/>
      <protection/>
    </xf>
    <xf numFmtId="0" fontId="32" fillId="34" borderId="0" xfId="0" applyFont="1" applyFill="1" applyBorder="1" applyAlignment="1" applyProtection="1">
      <alignment vertical="center"/>
      <protection/>
    </xf>
    <xf numFmtId="0" fontId="0" fillId="34" borderId="0" xfId="0" applyFont="1" applyFill="1" applyBorder="1" applyAlignment="1" applyProtection="1">
      <alignment horizontal="center" vertical="center" wrapText="1"/>
      <protection/>
    </xf>
    <xf numFmtId="0" fontId="32" fillId="34" borderId="0" xfId="0" applyFont="1" applyFill="1" applyAlignment="1" applyProtection="1">
      <alignment vertical="center"/>
      <protection/>
    </xf>
    <xf numFmtId="0" fontId="0" fillId="34" borderId="0" xfId="0" applyFont="1" applyFill="1" applyAlignment="1" applyProtection="1">
      <alignment horizontal="right" vertical="center" wrapText="1"/>
      <protection/>
    </xf>
    <xf numFmtId="1" fontId="9" fillId="33" borderId="11" xfId="0" applyNumberFormat="1" applyFont="1" applyFill="1" applyBorder="1" applyAlignment="1" applyProtection="1">
      <alignment horizontal="center" vertical="center" wrapText="1"/>
      <protection/>
    </xf>
    <xf numFmtId="0" fontId="0" fillId="0" borderId="0" xfId="0" applyFont="1" applyFill="1" applyAlignment="1" applyProtection="1">
      <alignment horizontal="right" vertical="center" wrapText="1"/>
      <protection/>
    </xf>
    <xf numFmtId="0" fontId="0" fillId="0" borderId="0" xfId="0" applyFont="1" applyFill="1" applyBorder="1" applyAlignment="1" applyProtection="1">
      <alignment horizontal="center" vertical="center" wrapText="1"/>
      <protection/>
    </xf>
    <xf numFmtId="1" fontId="9"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wrapText="1"/>
      <protection/>
    </xf>
    <xf numFmtId="0" fontId="0" fillId="0" borderId="20" xfId="0" applyFont="1" applyFill="1" applyBorder="1" applyAlignment="1" applyProtection="1">
      <alignment horizontal="center" vertical="center" wrapText="1"/>
      <protection/>
    </xf>
    <xf numFmtId="1" fontId="9" fillId="0" borderId="20" xfId="0" applyNumberFormat="1" applyFont="1" applyFill="1" applyBorder="1" applyAlignment="1" applyProtection="1">
      <alignment horizontal="center" vertical="center" wrapText="1"/>
      <protection/>
    </xf>
    <xf numFmtId="0" fontId="0" fillId="43" borderId="11" xfId="0" applyNumberFormat="1" applyFont="1" applyFill="1" applyBorder="1" applyAlignment="1" applyProtection="1">
      <alignment horizontal="center" vertical="center"/>
      <protection locked="0"/>
    </xf>
    <xf numFmtId="0" fontId="0" fillId="34" borderId="0" xfId="0" applyNumberFormat="1" applyFont="1" applyFill="1" applyBorder="1" applyAlignment="1" applyProtection="1">
      <alignment horizontal="center" vertical="center"/>
      <protection/>
    </xf>
    <xf numFmtId="2" fontId="9" fillId="34" borderId="0" xfId="0" applyNumberFormat="1" applyFont="1" applyFill="1" applyAlignment="1" applyProtection="1">
      <alignment vertical="center"/>
      <protection/>
    </xf>
    <xf numFmtId="0" fontId="9" fillId="34" borderId="0" xfId="0" applyFont="1" applyFill="1" applyAlignment="1" applyProtection="1">
      <alignment horizontal="left" vertical="center"/>
      <protection/>
    </xf>
    <xf numFmtId="0" fontId="1" fillId="41" borderId="0" xfId="0" applyFont="1" applyFill="1" applyAlignment="1" applyProtection="1">
      <alignment horizontal="left"/>
      <protection/>
    </xf>
    <xf numFmtId="0" fontId="9" fillId="34" borderId="44" xfId="0" applyFont="1" applyFill="1" applyBorder="1" applyAlignment="1" applyProtection="1">
      <alignment horizontal="left" vertical="center"/>
      <protection/>
    </xf>
    <xf numFmtId="0" fontId="9" fillId="34" borderId="45" xfId="0" applyFont="1" applyFill="1" applyBorder="1" applyAlignment="1" applyProtection="1">
      <alignment horizontal="left" vertical="center"/>
      <protection/>
    </xf>
    <xf numFmtId="0" fontId="0" fillId="34" borderId="45" xfId="0" applyFont="1" applyFill="1" applyBorder="1" applyAlignment="1" applyProtection="1">
      <alignment vertical="center"/>
      <protection/>
    </xf>
    <xf numFmtId="0" fontId="0" fillId="34" borderId="46" xfId="0" applyFont="1" applyFill="1" applyBorder="1" applyAlignment="1" applyProtection="1">
      <alignment vertical="center"/>
      <protection/>
    </xf>
    <xf numFmtId="0" fontId="9" fillId="34" borderId="47" xfId="0" applyFont="1" applyFill="1" applyBorder="1" applyAlignment="1" applyProtection="1">
      <alignment horizontal="left" vertical="center"/>
      <protection/>
    </xf>
    <xf numFmtId="0" fontId="9" fillId="34" borderId="0" xfId="0" applyFont="1" applyFill="1" applyBorder="1" applyAlignment="1" applyProtection="1">
      <alignment horizontal="center" vertical="center" wrapText="1"/>
      <protection/>
    </xf>
    <xf numFmtId="0" fontId="0" fillId="34" borderId="48" xfId="0" applyFont="1" applyFill="1" applyBorder="1" applyAlignment="1" applyProtection="1">
      <alignment vertical="center"/>
      <protection/>
    </xf>
    <xf numFmtId="0" fontId="0" fillId="34" borderId="47" xfId="0" applyFont="1" applyFill="1" applyBorder="1" applyAlignment="1" applyProtection="1">
      <alignment vertical="center"/>
      <protection/>
    </xf>
    <xf numFmtId="179" fontId="9" fillId="33" borderId="11" xfId="0" applyNumberFormat="1" applyFont="1" applyFill="1" applyBorder="1" applyAlignment="1" applyProtection="1">
      <alignment horizontal="center" vertical="center" wrapText="1"/>
      <protection/>
    </xf>
    <xf numFmtId="0" fontId="0" fillId="0" borderId="47" xfId="0" applyFont="1" applyFill="1" applyBorder="1" applyAlignment="1" applyProtection="1">
      <alignment vertical="center"/>
      <protection/>
    </xf>
    <xf numFmtId="179" fontId="9" fillId="0" borderId="0" xfId="0" applyNumberFormat="1" applyFont="1" applyFill="1" applyBorder="1" applyAlignment="1" applyProtection="1">
      <alignment horizontal="center" vertical="center" wrapText="1"/>
      <protection/>
    </xf>
    <xf numFmtId="0" fontId="0" fillId="0" borderId="48" xfId="0" applyFont="1" applyFill="1" applyBorder="1" applyAlignment="1" applyProtection="1">
      <alignment vertical="center"/>
      <protection/>
    </xf>
    <xf numFmtId="0" fontId="1" fillId="34" borderId="47" xfId="0" applyFont="1" applyFill="1" applyBorder="1" applyAlignment="1" applyProtection="1">
      <alignment horizontal="right" vertical="center" wrapText="1"/>
      <protection/>
    </xf>
    <xf numFmtId="0" fontId="0" fillId="49" borderId="0" xfId="0" applyFont="1" applyFill="1" applyBorder="1" applyAlignment="1" applyProtection="1">
      <alignment horizontal="center" vertical="center" wrapText="1"/>
      <protection/>
    </xf>
    <xf numFmtId="0" fontId="0" fillId="34" borderId="0" xfId="0" applyFont="1" applyFill="1" applyBorder="1" applyAlignment="1" applyProtection="1">
      <alignment vertical="center" wrapText="1"/>
      <protection/>
    </xf>
    <xf numFmtId="0" fontId="32" fillId="34" borderId="49" xfId="0" applyFont="1" applyFill="1" applyBorder="1" applyAlignment="1" applyProtection="1">
      <alignment vertical="center"/>
      <protection/>
    </xf>
    <xf numFmtId="0" fontId="0" fillId="34" borderId="50" xfId="0" applyFont="1" applyFill="1" applyBorder="1" applyAlignment="1" applyProtection="1">
      <alignment vertical="center"/>
      <protection/>
    </xf>
    <xf numFmtId="0" fontId="0" fillId="34" borderId="51" xfId="0" applyFont="1" applyFill="1" applyBorder="1" applyAlignment="1" applyProtection="1">
      <alignment vertical="center"/>
      <protection/>
    </xf>
    <xf numFmtId="0" fontId="32" fillId="34" borderId="44" xfId="0" applyFont="1" applyFill="1" applyBorder="1" applyAlignment="1" applyProtection="1">
      <alignment vertical="center"/>
      <protection/>
    </xf>
    <xf numFmtId="0" fontId="36" fillId="34" borderId="45" xfId="0" applyFont="1" applyFill="1" applyBorder="1" applyAlignment="1" applyProtection="1">
      <alignment horizontal="center" vertical="center"/>
      <protection/>
    </xf>
    <xf numFmtId="0" fontId="36" fillId="34" borderId="0" xfId="0" applyFont="1" applyFill="1" applyBorder="1" applyAlignment="1" applyProtection="1">
      <alignment horizontal="center" vertical="center"/>
      <protection/>
    </xf>
    <xf numFmtId="0" fontId="1" fillId="34" borderId="0" xfId="0" applyFont="1" applyFill="1" applyBorder="1" applyAlignment="1" applyProtection="1">
      <alignment vertical="center" wrapText="1"/>
      <protection/>
    </xf>
    <xf numFmtId="0" fontId="0" fillId="34" borderId="48" xfId="0" applyFont="1" applyFill="1" applyBorder="1" applyAlignment="1" applyProtection="1">
      <alignment horizontal="center" wrapText="1"/>
      <protection/>
    </xf>
    <xf numFmtId="0" fontId="0" fillId="34" borderId="0" xfId="0" applyFont="1" applyFill="1" applyAlignment="1" applyProtection="1">
      <alignment horizontal="center" wrapText="1"/>
      <protection/>
    </xf>
    <xf numFmtId="0" fontId="1" fillId="34" borderId="48" xfId="0" applyFont="1" applyFill="1" applyBorder="1" applyAlignment="1" applyProtection="1">
      <alignment horizontal="right" vertical="center" wrapText="1"/>
      <protection/>
    </xf>
    <xf numFmtId="0" fontId="35" fillId="34" borderId="0" xfId="0" applyFont="1" applyFill="1" applyBorder="1" applyAlignment="1" applyProtection="1">
      <alignment horizontal="right" vertical="center" wrapText="1"/>
      <protection/>
    </xf>
    <xf numFmtId="0" fontId="0" fillId="34" borderId="49" xfId="0" applyFont="1" applyFill="1" applyBorder="1" applyAlignment="1" applyProtection="1">
      <alignment vertical="center"/>
      <protection/>
    </xf>
    <xf numFmtId="0" fontId="9" fillId="34" borderId="50" xfId="0" applyFont="1" applyFill="1" applyBorder="1" applyAlignment="1" applyProtection="1">
      <alignment horizontal="right" vertical="center" wrapText="1"/>
      <protection/>
    </xf>
    <xf numFmtId="0" fontId="0" fillId="34" borderId="50" xfId="0" applyFont="1" applyFill="1" applyBorder="1" applyAlignment="1" applyProtection="1">
      <alignment vertical="center" wrapText="1"/>
      <protection/>
    </xf>
    <xf numFmtId="0" fontId="0" fillId="34" borderId="51" xfId="0" applyFont="1" applyFill="1" applyBorder="1" applyAlignment="1" applyProtection="1">
      <alignment vertical="center" wrapText="1"/>
      <protection/>
    </xf>
    <xf numFmtId="0" fontId="0" fillId="34" borderId="44" xfId="0" applyFont="1" applyFill="1" applyBorder="1" applyAlignment="1" applyProtection="1">
      <alignment vertical="center"/>
      <protection/>
    </xf>
    <xf numFmtId="0" fontId="9" fillId="34" borderId="45" xfId="0" applyFont="1" applyFill="1" applyBorder="1" applyAlignment="1" applyProtection="1">
      <alignment horizontal="right" vertical="center" wrapText="1"/>
      <protection/>
    </xf>
    <xf numFmtId="0" fontId="0" fillId="34" borderId="45" xfId="0" applyFont="1" applyFill="1" applyBorder="1" applyAlignment="1" applyProtection="1">
      <alignment vertical="center" wrapText="1"/>
      <protection/>
    </xf>
    <xf numFmtId="0" fontId="0" fillId="34" borderId="46" xfId="0" applyFont="1" applyFill="1" applyBorder="1" applyAlignment="1" applyProtection="1">
      <alignment vertical="center" wrapText="1"/>
      <protection/>
    </xf>
    <xf numFmtId="0" fontId="35" fillId="34" borderId="0" xfId="0" applyFont="1" applyFill="1" applyBorder="1" applyAlignment="1" applyProtection="1">
      <alignment horizontal="center" wrapText="1"/>
      <protection/>
    </xf>
    <xf numFmtId="0" fontId="0" fillId="34" borderId="48" xfId="0" applyFont="1" applyFill="1" applyBorder="1" applyAlignment="1" applyProtection="1">
      <alignment vertical="center" wrapText="1"/>
      <protection/>
    </xf>
    <xf numFmtId="0" fontId="9" fillId="34" borderId="47" xfId="0" applyFont="1" applyFill="1" applyBorder="1" applyAlignment="1" applyProtection="1">
      <alignment vertical="center"/>
      <protection/>
    </xf>
    <xf numFmtId="0" fontId="9" fillId="34" borderId="48" xfId="0" applyFont="1" applyFill="1" applyBorder="1" applyAlignment="1" applyProtection="1">
      <alignment vertical="center"/>
      <protection/>
    </xf>
    <xf numFmtId="0" fontId="1" fillId="34" borderId="0" xfId="0" applyFont="1" applyFill="1" applyAlignment="1" applyProtection="1">
      <alignment horizontal="right" vertical="center"/>
      <protection/>
    </xf>
    <xf numFmtId="0" fontId="52" fillId="34" borderId="0" xfId="0" applyFont="1" applyFill="1" applyAlignment="1" applyProtection="1">
      <alignment vertical="center"/>
      <protection/>
    </xf>
    <xf numFmtId="0" fontId="49" fillId="34" borderId="0" xfId="0" applyFont="1" applyFill="1" applyAlignment="1" applyProtection="1">
      <alignment horizontal="right" vertical="center"/>
      <protection/>
    </xf>
    <xf numFmtId="0" fontId="52" fillId="0" borderId="0" xfId="0" applyFont="1" applyFill="1" applyAlignment="1" applyProtection="1">
      <alignment vertical="center"/>
      <protection/>
    </xf>
    <xf numFmtId="0" fontId="49" fillId="0" borderId="0" xfId="0" applyFont="1" applyFill="1" applyAlignment="1" applyProtection="1">
      <alignment horizontal="right" vertical="center"/>
      <protection/>
    </xf>
    <xf numFmtId="171" fontId="0" fillId="0" borderId="52" xfId="0" applyNumberFormat="1" applyFont="1" applyFill="1" applyBorder="1" applyAlignment="1" applyProtection="1">
      <alignment horizontal="center" vertical="center" wrapText="1"/>
      <protection/>
    </xf>
    <xf numFmtId="0" fontId="49" fillId="0" borderId="0" xfId="0" applyFont="1" applyFill="1" applyBorder="1" applyAlignment="1" applyProtection="1">
      <alignment horizontal="right" vertical="center"/>
      <protection/>
    </xf>
    <xf numFmtId="171" fontId="0" fillId="0" borderId="0" xfId="0" applyNumberFormat="1" applyFont="1" applyFill="1" applyBorder="1" applyAlignment="1" applyProtection="1">
      <alignment horizontal="center" vertical="center" wrapText="1"/>
      <protection/>
    </xf>
    <xf numFmtId="0" fontId="3" fillId="34" borderId="0" xfId="0" applyFont="1" applyFill="1" applyAlignment="1" applyProtection="1">
      <alignment vertical="center"/>
      <protection/>
    </xf>
    <xf numFmtId="0" fontId="7" fillId="34" borderId="0" xfId="0" applyFont="1" applyFill="1" applyAlignment="1" applyProtection="1">
      <alignment vertical="center"/>
      <protection/>
    </xf>
    <xf numFmtId="0" fontId="7" fillId="34" borderId="0" xfId="0" applyFont="1" applyFill="1" applyBorder="1" applyAlignment="1" applyProtection="1">
      <alignment vertical="center"/>
      <protection/>
    </xf>
    <xf numFmtId="0" fontId="0" fillId="34" borderId="0" xfId="0" applyFill="1" applyAlignment="1" applyProtection="1">
      <alignment vertical="center"/>
      <protection/>
    </xf>
    <xf numFmtId="0" fontId="6" fillId="34" borderId="0" xfId="0" applyFont="1" applyFill="1" applyBorder="1" applyAlignment="1" applyProtection="1">
      <alignment vertical="center"/>
      <protection/>
    </xf>
    <xf numFmtId="0" fontId="6" fillId="34" borderId="0" xfId="0" applyFont="1" applyFill="1" applyAlignment="1" applyProtection="1">
      <alignment vertical="center"/>
      <protection/>
    </xf>
    <xf numFmtId="0" fontId="0" fillId="34" borderId="0" xfId="0" applyFill="1" applyAlignment="1" applyProtection="1">
      <alignment/>
      <protection/>
    </xf>
    <xf numFmtId="0" fontId="18" fillId="34" borderId="0" xfId="0" applyFont="1" applyFill="1" applyAlignment="1" applyProtection="1">
      <alignment horizontal="right" vertical="center"/>
      <protection/>
    </xf>
    <xf numFmtId="0" fontId="19" fillId="34" borderId="0" xfId="0" applyFont="1" applyFill="1" applyAlignment="1" applyProtection="1">
      <alignment horizontal="left" vertical="center"/>
      <protection/>
    </xf>
    <xf numFmtId="0" fontId="0" fillId="34" borderId="0" xfId="0" applyFont="1" applyFill="1" applyAlignment="1" applyProtection="1">
      <alignment/>
      <protection/>
    </xf>
    <xf numFmtId="0" fontId="33" fillId="41" borderId="0" xfId="0" applyFont="1" applyFill="1" applyAlignment="1" applyProtection="1">
      <alignment horizontal="left" vertical="center"/>
      <protection/>
    </xf>
    <xf numFmtId="49" fontId="5" fillId="41" borderId="0" xfId="0" applyNumberFormat="1" applyFont="1" applyFill="1" applyBorder="1" applyAlignment="1" applyProtection="1">
      <alignment horizontal="right" vertical="center"/>
      <protection/>
    </xf>
    <xf numFmtId="49" fontId="5" fillId="41" borderId="0" xfId="0" applyNumberFormat="1" applyFont="1" applyFill="1" applyAlignment="1" applyProtection="1">
      <alignment horizontal="left" vertical="center"/>
      <protection/>
    </xf>
    <xf numFmtId="0" fontId="0" fillId="34" borderId="0" xfId="0" applyFont="1" applyFill="1" applyBorder="1" applyAlignment="1" applyProtection="1">
      <alignment horizontal="left" vertical="top"/>
      <protection/>
    </xf>
    <xf numFmtId="0" fontId="14" fillId="34" borderId="0" xfId="0" applyFont="1" applyFill="1" applyAlignment="1" applyProtection="1">
      <alignment horizontal="right" vertical="center"/>
      <protection/>
    </xf>
    <xf numFmtId="0" fontId="9" fillId="34" borderId="0" xfId="0" applyFont="1" applyFill="1" applyAlignment="1" applyProtection="1">
      <alignment horizontal="left" vertical="center" indent="2"/>
      <protection/>
    </xf>
    <xf numFmtId="1" fontId="0" fillId="43" borderId="11" xfId="0" applyNumberFormat="1" applyFont="1" applyFill="1" applyBorder="1" applyAlignment="1" applyProtection="1">
      <alignment horizontal="center" vertical="center" wrapText="1"/>
      <protection locked="0"/>
    </xf>
    <xf numFmtId="0" fontId="15" fillId="34" borderId="0" xfId="0" applyFont="1" applyFill="1" applyAlignment="1" applyProtection="1">
      <alignment horizontal="left" vertical="center" indent="2"/>
      <protection/>
    </xf>
    <xf numFmtId="1" fontId="0" fillId="33" borderId="11" xfId="0" applyNumberFormat="1" applyFont="1" applyFill="1" applyBorder="1" applyAlignment="1" applyProtection="1">
      <alignment horizontal="center" vertical="center" wrapText="1"/>
      <protection/>
    </xf>
    <xf numFmtId="16" fontId="15" fillId="34" borderId="0" xfId="0" applyNumberFormat="1" applyFont="1" applyFill="1" applyAlignment="1" applyProtection="1">
      <alignment horizontal="left" vertical="center" indent="2"/>
      <protection/>
    </xf>
    <xf numFmtId="17" fontId="15" fillId="34" borderId="0" xfId="0" applyNumberFormat="1" applyFont="1" applyFill="1" applyAlignment="1" applyProtection="1">
      <alignment horizontal="left" vertical="center" indent="2"/>
      <protection/>
    </xf>
    <xf numFmtId="0" fontId="10" fillId="34" borderId="53" xfId="0" applyFont="1" applyFill="1" applyBorder="1" applyAlignment="1" applyProtection="1">
      <alignment horizontal="justify"/>
      <protection/>
    </xf>
    <xf numFmtId="0" fontId="0" fillId="34" borderId="53" xfId="0" applyFont="1" applyFill="1" applyBorder="1" applyAlignment="1" applyProtection="1">
      <alignment/>
      <protection/>
    </xf>
    <xf numFmtId="0" fontId="0" fillId="34" borderId="0" xfId="0" applyFont="1" applyFill="1" applyAlignment="1" applyProtection="1">
      <alignment horizontal="left" vertical="center"/>
      <protection/>
    </xf>
    <xf numFmtId="0" fontId="10" fillId="34" borderId="0" xfId="0" applyFont="1" applyFill="1" applyAlignment="1" applyProtection="1">
      <alignment horizontal="justify"/>
      <protection/>
    </xf>
    <xf numFmtId="0" fontId="50" fillId="37" borderId="0" xfId="0" applyFont="1" applyFill="1" applyAlignment="1" applyProtection="1">
      <alignment horizontal="center" vertical="center"/>
      <protection/>
    </xf>
    <xf numFmtId="0" fontId="46" fillId="34" borderId="0" xfId="0" applyFont="1" applyFill="1" applyAlignment="1" applyProtection="1">
      <alignment vertical="center"/>
      <protection/>
    </xf>
    <xf numFmtId="0" fontId="15" fillId="34" borderId="0" xfId="0" applyFont="1" applyFill="1" applyAlignment="1" applyProtection="1">
      <alignment horizontal="right" vertical="center"/>
      <protection/>
    </xf>
    <xf numFmtId="0" fontId="1"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wrapText="1"/>
      <protection/>
    </xf>
    <xf numFmtId="1" fontId="0" fillId="43" borderId="11" xfId="0" applyNumberFormat="1" applyFont="1" applyFill="1" applyBorder="1" applyAlignment="1" applyProtection="1">
      <alignment vertical="center"/>
      <protection locked="0"/>
    </xf>
    <xf numFmtId="1" fontId="0" fillId="0" borderId="0" xfId="0" applyNumberFormat="1" applyFont="1" applyFill="1" applyBorder="1" applyAlignment="1" applyProtection="1">
      <alignment vertical="center"/>
      <protection locked="0"/>
    </xf>
    <xf numFmtId="1" fontId="0" fillId="0" borderId="0" xfId="0" applyNumberFormat="1" applyFont="1" applyFill="1" applyBorder="1" applyAlignment="1" applyProtection="1">
      <alignment horizontal="center" vertical="center" wrapText="1"/>
      <protection locked="0"/>
    </xf>
    <xf numFmtId="0" fontId="0" fillId="34" borderId="0" xfId="0" applyFont="1" applyFill="1" applyBorder="1" applyAlignment="1" applyProtection="1">
      <alignment horizontal="left"/>
      <protection/>
    </xf>
    <xf numFmtId="0" fontId="0" fillId="0" borderId="0" xfId="0" applyFont="1" applyFill="1" applyBorder="1" applyAlignment="1" applyProtection="1">
      <alignment vertical="top" wrapText="1"/>
      <protection/>
    </xf>
    <xf numFmtId="16" fontId="47" fillId="34" borderId="0" xfId="0" applyNumberFormat="1" applyFont="1" applyFill="1" applyAlignment="1" applyProtection="1" quotePrefix="1">
      <alignment horizontal="right" vertical="center"/>
      <protection/>
    </xf>
    <xf numFmtId="0" fontId="9" fillId="34" borderId="54" xfId="0" applyFont="1" applyFill="1" applyBorder="1" applyAlignment="1" applyProtection="1">
      <alignment horizontal="center" vertical="center" wrapText="1"/>
      <protection/>
    </xf>
    <xf numFmtId="0" fontId="9" fillId="34" borderId="55" xfId="0" applyFont="1" applyFill="1" applyBorder="1" applyAlignment="1" applyProtection="1">
      <alignment horizontal="center" vertical="center"/>
      <protection/>
    </xf>
    <xf numFmtId="0" fontId="9" fillId="34" borderId="56" xfId="0" applyFont="1" applyFill="1" applyBorder="1" applyAlignment="1" applyProtection="1">
      <alignment horizontal="center" vertical="center"/>
      <protection/>
    </xf>
    <xf numFmtId="0" fontId="4" fillId="34" borderId="57" xfId="0" applyFont="1" applyFill="1" applyBorder="1" applyAlignment="1" applyProtection="1">
      <alignment vertical="center"/>
      <protection/>
    </xf>
    <xf numFmtId="5" fontId="1" fillId="33" borderId="10" xfId="0" applyNumberFormat="1" applyFont="1" applyFill="1" applyBorder="1" applyAlignment="1" applyProtection="1">
      <alignment horizontal="center" vertical="center"/>
      <protection/>
    </xf>
    <xf numFmtId="0" fontId="4" fillId="0" borderId="58" xfId="0" applyFont="1" applyFill="1" applyBorder="1" applyAlignment="1" applyProtection="1">
      <alignment vertical="center"/>
      <protection/>
    </xf>
    <xf numFmtId="0" fontId="5" fillId="34" borderId="59" xfId="0" applyFont="1" applyFill="1" applyBorder="1" applyAlignment="1" applyProtection="1">
      <alignment horizontal="right" vertical="center"/>
      <protection/>
    </xf>
    <xf numFmtId="5" fontId="0" fillId="43" borderId="60" xfId="0" applyNumberFormat="1" applyFont="1" applyFill="1" applyBorder="1" applyAlignment="1" applyProtection="1">
      <alignment horizontal="center" vertical="center"/>
      <protection locked="0"/>
    </xf>
    <xf numFmtId="0" fontId="5" fillId="0" borderId="61" xfId="0" applyFont="1" applyFill="1" applyBorder="1" applyAlignment="1" applyProtection="1">
      <alignment horizontal="right" vertical="center"/>
      <protection/>
    </xf>
    <xf numFmtId="171" fontId="0" fillId="43" borderId="62" xfId="0" applyNumberFormat="1" applyFont="1" applyFill="1" applyBorder="1" applyAlignment="1" applyProtection="1">
      <alignment horizontal="center" vertical="center"/>
      <protection locked="0"/>
    </xf>
    <xf numFmtId="0" fontId="5" fillId="34" borderId="63" xfId="0" applyFont="1" applyFill="1" applyBorder="1" applyAlignment="1" applyProtection="1">
      <alignment horizontal="right" vertical="center"/>
      <protection/>
    </xf>
    <xf numFmtId="5" fontId="0" fillId="43" borderId="64" xfId="0" applyNumberFormat="1" applyFont="1" applyFill="1" applyBorder="1" applyAlignment="1" applyProtection="1">
      <alignment horizontal="center" vertical="center"/>
      <protection locked="0"/>
    </xf>
    <xf numFmtId="40" fontId="5" fillId="43" borderId="65" xfId="0" applyNumberFormat="1" applyFont="1" applyFill="1" applyBorder="1" applyAlignment="1" applyProtection="1">
      <alignment horizontal="right" vertical="center"/>
      <protection locked="0"/>
    </xf>
    <xf numFmtId="171" fontId="0" fillId="43" borderId="64" xfId="0" applyNumberFormat="1" applyFont="1" applyFill="1" applyBorder="1" applyAlignment="1" applyProtection="1">
      <alignment horizontal="center" vertical="center"/>
      <protection locked="0"/>
    </xf>
    <xf numFmtId="40" fontId="5" fillId="43" borderId="66" xfId="0" applyNumberFormat="1" applyFont="1" applyFill="1" applyBorder="1" applyAlignment="1" applyProtection="1">
      <alignment horizontal="right" vertical="center"/>
      <protection locked="0"/>
    </xf>
    <xf numFmtId="40" fontId="32" fillId="43" borderId="67" xfId="0" applyNumberFormat="1" applyFont="1" applyFill="1" applyBorder="1" applyAlignment="1" applyProtection="1">
      <alignment horizontal="right" vertical="center"/>
      <protection locked="0"/>
    </xf>
    <xf numFmtId="5" fontId="0" fillId="43" borderId="68" xfId="0" applyNumberFormat="1" applyFont="1" applyFill="1" applyBorder="1" applyAlignment="1" applyProtection="1">
      <alignment horizontal="center" vertical="center"/>
      <protection locked="0"/>
    </xf>
    <xf numFmtId="40" fontId="5" fillId="43" borderId="69" xfId="0" applyNumberFormat="1" applyFont="1" applyFill="1" applyBorder="1" applyAlignment="1" applyProtection="1">
      <alignment horizontal="right" vertical="center"/>
      <protection locked="0"/>
    </xf>
    <xf numFmtId="0" fontId="4" fillId="34" borderId="58" xfId="0" applyFont="1" applyFill="1" applyBorder="1" applyAlignment="1" applyProtection="1">
      <alignment vertical="center"/>
      <protection/>
    </xf>
    <xf numFmtId="5" fontId="9" fillId="33" borderId="10" xfId="0" applyNumberFormat="1" applyFont="1" applyFill="1" applyBorder="1" applyAlignment="1" applyProtection="1">
      <alignment horizontal="center" vertical="center"/>
      <protection/>
    </xf>
    <xf numFmtId="0" fontId="4" fillId="34" borderId="70" xfId="0"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5" fontId="9" fillId="33" borderId="71" xfId="0" applyNumberFormat="1" applyFont="1" applyFill="1" applyBorder="1" applyAlignment="1" applyProtection="1">
      <alignment horizontal="center" vertical="center"/>
      <protection/>
    </xf>
    <xf numFmtId="0" fontId="5" fillId="34" borderId="72" xfId="0" applyFont="1" applyFill="1" applyBorder="1" applyAlignment="1" applyProtection="1">
      <alignment horizontal="right" vertical="center"/>
      <protection/>
    </xf>
    <xf numFmtId="40" fontId="66" fillId="34" borderId="73" xfId="0" applyNumberFormat="1" applyFont="1" applyFill="1" applyBorder="1" applyAlignment="1" applyProtection="1">
      <alignment horizontal="right" vertical="center"/>
      <protection/>
    </xf>
    <xf numFmtId="0" fontId="5" fillId="34" borderId="66" xfId="0" applyFont="1" applyFill="1" applyBorder="1" applyAlignment="1" applyProtection="1">
      <alignment horizontal="right" vertical="center"/>
      <protection/>
    </xf>
    <xf numFmtId="40" fontId="5" fillId="43" borderId="21" xfId="0" applyNumberFormat="1" applyFont="1" applyFill="1" applyBorder="1" applyAlignment="1" applyProtection="1">
      <alignment horizontal="right" vertical="center"/>
      <protection locked="0"/>
    </xf>
    <xf numFmtId="5" fontId="0" fillId="43" borderId="74" xfId="0" applyNumberFormat="1" applyFont="1" applyFill="1" applyBorder="1" applyAlignment="1" applyProtection="1">
      <alignment horizontal="center" vertical="center"/>
      <protection locked="0"/>
    </xf>
    <xf numFmtId="0" fontId="4" fillId="34" borderId="73" xfId="0" applyFont="1" applyFill="1" applyBorder="1" applyAlignment="1" applyProtection="1">
      <alignment horizontal="left" vertical="center"/>
      <protection/>
    </xf>
    <xf numFmtId="5" fontId="0" fillId="43" borderId="71" xfId="0" applyNumberFormat="1" applyFont="1" applyFill="1" applyBorder="1" applyAlignment="1" applyProtection="1">
      <alignment horizontal="center" vertical="center"/>
      <protection locked="0"/>
    </xf>
    <xf numFmtId="5" fontId="0" fillId="43" borderId="75" xfId="0" applyNumberFormat="1" applyFont="1" applyFill="1" applyBorder="1" applyAlignment="1" applyProtection="1">
      <alignment horizontal="center" vertical="center"/>
      <protection locked="0"/>
    </xf>
    <xf numFmtId="0" fontId="4" fillId="34" borderId="0" xfId="0" applyFont="1" applyFill="1" applyBorder="1" applyAlignment="1" applyProtection="1">
      <alignment horizontal="left" vertical="center"/>
      <protection/>
    </xf>
    <xf numFmtId="5" fontId="9" fillId="33" borderId="75" xfId="0" applyNumberFormat="1" applyFont="1" applyFill="1" applyBorder="1" applyAlignment="1" applyProtection="1">
      <alignment horizontal="center" vertical="center"/>
      <protection/>
    </xf>
    <xf numFmtId="40" fontId="5" fillId="43" borderId="76" xfId="0" applyNumberFormat="1" applyFont="1" applyFill="1" applyBorder="1" applyAlignment="1" applyProtection="1">
      <alignment horizontal="right" vertical="center"/>
      <protection locked="0"/>
    </xf>
    <xf numFmtId="5" fontId="0" fillId="43" borderId="62" xfId="0" applyNumberFormat="1" applyFont="1" applyFill="1" applyBorder="1" applyAlignment="1" applyProtection="1">
      <alignment horizontal="center" vertical="center"/>
      <protection locked="0"/>
    </xf>
    <xf numFmtId="40" fontId="5" fillId="43" borderId="77" xfId="0" applyNumberFormat="1" applyFont="1" applyFill="1" applyBorder="1" applyAlignment="1" applyProtection="1">
      <alignment horizontal="right" vertical="center"/>
      <protection locked="0"/>
    </xf>
    <xf numFmtId="5" fontId="0" fillId="43" borderId="78"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40" fontId="5" fillId="43" borderId="73" xfId="0" applyNumberFormat="1" applyFont="1" applyFill="1" applyBorder="1" applyAlignment="1" applyProtection="1">
      <alignment horizontal="right" vertical="center"/>
      <protection locked="0"/>
    </xf>
    <xf numFmtId="40" fontId="5" fillId="43" borderId="67" xfId="0" applyNumberFormat="1" applyFont="1" applyFill="1" applyBorder="1" applyAlignment="1" applyProtection="1">
      <alignment horizontal="right" vertical="center"/>
      <protection locked="0"/>
    </xf>
    <xf numFmtId="0" fontId="4" fillId="34" borderId="21" xfId="0" applyFont="1" applyFill="1" applyBorder="1" applyAlignment="1" applyProtection="1">
      <alignment horizontal="left" vertical="center"/>
      <protection/>
    </xf>
    <xf numFmtId="0" fontId="4" fillId="34" borderId="53" xfId="0" applyFont="1" applyFill="1" applyBorder="1" applyAlignment="1" applyProtection="1">
      <alignment vertical="center"/>
      <protection/>
    </xf>
    <xf numFmtId="40" fontId="5" fillId="43" borderId="49" xfId="0" applyNumberFormat="1" applyFont="1" applyFill="1" applyBorder="1" applyAlignment="1" applyProtection="1">
      <alignment horizontal="right" vertical="center"/>
      <protection locked="0"/>
    </xf>
    <xf numFmtId="0" fontId="5" fillId="34" borderId="61" xfId="0" applyFont="1" applyFill="1" applyBorder="1" applyAlignment="1" applyProtection="1">
      <alignment horizontal="right" vertical="center"/>
      <protection/>
    </xf>
    <xf numFmtId="0" fontId="5" fillId="0" borderId="79" xfId="0" applyFont="1" applyFill="1" applyBorder="1" applyAlignment="1" applyProtection="1">
      <alignment horizontal="right" vertical="center"/>
      <protection/>
    </xf>
    <xf numFmtId="5" fontId="0" fillId="43" borderId="80" xfId="0" applyNumberFormat="1" applyFont="1" applyFill="1" applyBorder="1" applyAlignment="1" applyProtection="1">
      <alignment horizontal="center" vertical="center"/>
      <protection locked="0"/>
    </xf>
    <xf numFmtId="0" fontId="4" fillId="0" borderId="81" xfId="0" applyFont="1" applyFill="1" applyBorder="1" applyAlignment="1" applyProtection="1">
      <alignment vertical="center"/>
      <protection/>
    </xf>
    <xf numFmtId="171" fontId="0" fillId="43" borderId="82" xfId="0" applyNumberFormat="1" applyFont="1" applyFill="1" applyBorder="1" applyAlignment="1" applyProtection="1">
      <alignment horizontal="center" vertical="center"/>
      <protection locked="0"/>
    </xf>
    <xf numFmtId="0" fontId="4" fillId="34" borderId="83" xfId="0" applyFont="1" applyFill="1" applyBorder="1" applyAlignment="1" applyProtection="1">
      <alignment vertical="center"/>
      <protection/>
    </xf>
    <xf numFmtId="5" fontId="0" fillId="43" borderId="55" xfId="0" applyNumberFormat="1" applyFont="1" applyFill="1" applyBorder="1" applyAlignment="1" applyProtection="1">
      <alignment horizontal="center" vertical="center"/>
      <protection locked="0"/>
    </xf>
    <xf numFmtId="0" fontId="1" fillId="34" borderId="49" xfId="0" applyFont="1" applyFill="1" applyBorder="1" applyAlignment="1" applyProtection="1">
      <alignment horizontal="center" vertical="center"/>
      <protection/>
    </xf>
    <xf numFmtId="5" fontId="9" fillId="33" borderId="78" xfId="0" applyNumberFormat="1" applyFont="1" applyFill="1" applyBorder="1" applyAlignment="1" applyProtection="1">
      <alignment horizontal="center" vertical="center"/>
      <protection/>
    </xf>
    <xf numFmtId="0" fontId="1" fillId="34" borderId="50" xfId="0" applyFont="1" applyFill="1" applyBorder="1" applyAlignment="1" applyProtection="1">
      <alignment horizontal="center" vertical="center"/>
      <protection/>
    </xf>
    <xf numFmtId="5" fontId="0" fillId="43" borderId="24" xfId="0" applyNumberFormat="1" applyFont="1" applyFill="1" applyBorder="1" applyAlignment="1" applyProtection="1">
      <alignment horizontal="center" vertical="center"/>
      <protection locked="0"/>
    </xf>
    <xf numFmtId="0" fontId="5" fillId="34" borderId="84" xfId="0" applyFont="1" applyFill="1" applyBorder="1" applyAlignment="1" applyProtection="1">
      <alignment horizontal="right" vertical="center"/>
      <protection/>
    </xf>
    <xf numFmtId="0" fontId="15" fillId="34" borderId="54" xfId="0" applyFont="1" applyFill="1" applyBorder="1" applyAlignment="1" applyProtection="1">
      <alignment horizontal="center" vertical="center"/>
      <protection/>
    </xf>
    <xf numFmtId="5" fontId="9" fillId="33" borderId="83" xfId="0" applyNumberFormat="1" applyFont="1" applyFill="1" applyBorder="1" applyAlignment="1" applyProtection="1">
      <alignment horizontal="center" vertical="center"/>
      <protection/>
    </xf>
    <xf numFmtId="5" fontId="9" fillId="33" borderId="85" xfId="0" applyNumberFormat="1" applyFont="1" applyFill="1" applyBorder="1" applyAlignment="1" applyProtection="1">
      <alignment horizontal="center" vertical="center"/>
      <protection/>
    </xf>
    <xf numFmtId="0" fontId="8" fillId="34" borderId="83" xfId="0" applyFont="1" applyFill="1" applyBorder="1" applyAlignment="1" applyProtection="1">
      <alignment horizontal="center" vertical="center"/>
      <protection/>
    </xf>
    <xf numFmtId="0" fontId="13" fillId="37" borderId="0" xfId="0" applyFont="1" applyFill="1" applyAlignment="1" applyProtection="1">
      <alignment horizontal="left" vertical="center"/>
      <protection/>
    </xf>
    <xf numFmtId="0" fontId="19" fillId="37" borderId="0" xfId="0" applyFont="1" applyFill="1" applyAlignment="1" applyProtection="1">
      <alignment horizontal="center" vertical="center"/>
      <protection/>
    </xf>
    <xf numFmtId="0" fontId="9" fillId="37" borderId="0" xfId="0" applyFont="1" applyFill="1" applyAlignment="1" applyProtection="1">
      <alignment horizontal="center" vertical="center" wrapText="1"/>
      <protection/>
    </xf>
    <xf numFmtId="5" fontId="45" fillId="33" borderId="86" xfId="0" applyNumberFormat="1" applyFont="1" applyFill="1" applyBorder="1" applyAlignment="1" applyProtection="1">
      <alignment horizontal="center" vertical="center"/>
      <protection/>
    </xf>
    <xf numFmtId="9" fontId="45" fillId="33" borderId="86" xfId="0" applyNumberFormat="1" applyFont="1" applyFill="1" applyBorder="1" applyAlignment="1" applyProtection="1">
      <alignment horizontal="center" vertical="center"/>
      <protection/>
    </xf>
    <xf numFmtId="0" fontId="19" fillId="34" borderId="0" xfId="0" applyFont="1" applyFill="1" applyAlignment="1" applyProtection="1">
      <alignment vertical="center"/>
      <protection/>
    </xf>
    <xf numFmtId="0" fontId="0" fillId="37" borderId="0" xfId="0" applyFont="1" applyFill="1" applyBorder="1" applyAlignment="1" applyProtection="1">
      <alignment vertical="center"/>
      <protection/>
    </xf>
    <xf numFmtId="0" fontId="9" fillId="34" borderId="16" xfId="0" applyFont="1" applyFill="1" applyBorder="1" applyAlignment="1" applyProtection="1">
      <alignment horizontal="left" vertical="center"/>
      <protection/>
    </xf>
    <xf numFmtId="0" fontId="0" fillId="34" borderId="16" xfId="0" applyFont="1" applyFill="1" applyBorder="1" applyAlignment="1" applyProtection="1">
      <alignment horizontal="left" vertical="center"/>
      <protection/>
    </xf>
    <xf numFmtId="0" fontId="5" fillId="34" borderId="0" xfId="0" applyFont="1" applyFill="1" applyBorder="1" applyAlignment="1" applyProtection="1">
      <alignment horizontal="left" vertical="center" wrapText="1"/>
      <protection/>
    </xf>
    <xf numFmtId="0" fontId="33" fillId="34" borderId="0" xfId="0" applyFont="1" applyFill="1" applyAlignment="1" applyProtection="1">
      <alignment horizontal="right" vertical="center"/>
      <protection/>
    </xf>
    <xf numFmtId="0" fontId="3" fillId="43" borderId="0" xfId="0" applyFont="1" applyFill="1" applyBorder="1" applyAlignment="1" applyProtection="1">
      <alignment horizontal="right" vertical="center"/>
      <protection/>
    </xf>
    <xf numFmtId="0" fontId="0" fillId="0" borderId="16" xfId="0" applyFont="1" applyFill="1" applyBorder="1" applyAlignment="1" applyProtection="1">
      <alignment vertical="top" wrapText="1"/>
      <protection/>
    </xf>
    <xf numFmtId="0" fontId="9" fillId="0" borderId="70" xfId="0" applyFont="1" applyFill="1" applyBorder="1" applyAlignment="1" applyProtection="1">
      <alignment/>
      <protection/>
    </xf>
    <xf numFmtId="0" fontId="0" fillId="0" borderId="87" xfId="0" applyFont="1" applyFill="1" applyBorder="1" applyAlignment="1" applyProtection="1">
      <alignment vertical="top" wrapText="1"/>
      <protection/>
    </xf>
    <xf numFmtId="0" fontId="9" fillId="43" borderId="88" xfId="0" applyFont="1" applyFill="1" applyBorder="1" applyAlignment="1" applyProtection="1">
      <alignment/>
      <protection locked="0"/>
    </xf>
    <xf numFmtId="0" fontId="0" fillId="43" borderId="11" xfId="0" applyFont="1" applyFill="1" applyBorder="1" applyAlignment="1" applyProtection="1">
      <alignment vertical="top" wrapText="1"/>
      <protection locked="0"/>
    </xf>
    <xf numFmtId="0" fontId="0" fillId="43" borderId="88" xfId="0" applyFont="1" applyFill="1" applyBorder="1" applyAlignment="1" applyProtection="1">
      <alignment vertical="top" wrapText="1"/>
      <protection locked="0"/>
    </xf>
    <xf numFmtId="0" fontId="0" fillId="43" borderId="89" xfId="0" applyFont="1" applyFill="1" applyBorder="1" applyAlignment="1" applyProtection="1">
      <alignment vertical="top" wrapText="1"/>
      <protection locked="0"/>
    </xf>
    <xf numFmtId="0" fontId="0" fillId="43" borderId="90" xfId="0" applyFont="1" applyFill="1" applyBorder="1" applyAlignment="1" applyProtection="1">
      <alignment vertical="top" wrapText="1"/>
      <protection locked="0"/>
    </xf>
    <xf numFmtId="5" fontId="9" fillId="33" borderId="91" xfId="0" applyNumberFormat="1" applyFont="1" applyFill="1" applyBorder="1" applyAlignment="1" applyProtection="1">
      <alignment horizontal="center" vertical="center"/>
      <protection/>
    </xf>
    <xf numFmtId="0" fontId="3" fillId="39" borderId="11" xfId="0" applyFont="1" applyFill="1" applyBorder="1" applyAlignment="1" applyProtection="1">
      <alignment horizontal="center" vertical="center" wrapText="1"/>
      <protection/>
    </xf>
    <xf numFmtId="5" fontId="9" fillId="33" borderId="92" xfId="0" applyNumberFormat="1" applyFont="1" applyFill="1" applyBorder="1" applyAlignment="1" applyProtection="1">
      <alignment horizontal="center" vertical="center"/>
      <protection/>
    </xf>
    <xf numFmtId="5" fontId="0" fillId="43" borderId="93" xfId="0" applyNumberFormat="1" applyFont="1" applyFill="1" applyBorder="1" applyAlignment="1" applyProtection="1">
      <alignment horizontal="center" vertical="center"/>
      <protection locked="0"/>
    </xf>
    <xf numFmtId="0" fontId="4" fillId="0" borderId="56" xfId="0" applyFont="1" applyFill="1" applyBorder="1" applyAlignment="1" applyProtection="1">
      <alignment vertical="center"/>
      <protection/>
    </xf>
    <xf numFmtId="0" fontId="0" fillId="38" borderId="0" xfId="0" applyFill="1" applyAlignment="1" applyProtection="1">
      <alignment vertical="center"/>
      <protection/>
    </xf>
    <xf numFmtId="0" fontId="33" fillId="34" borderId="94" xfId="0" applyFont="1" applyFill="1" applyBorder="1" applyAlignment="1" applyProtection="1">
      <alignment horizontal="center" vertical="center"/>
      <protection/>
    </xf>
    <xf numFmtId="0" fontId="3" fillId="34" borderId="95" xfId="0" applyFont="1" applyFill="1" applyBorder="1" applyAlignment="1" applyProtection="1">
      <alignment horizontal="center" vertical="center"/>
      <protection/>
    </xf>
    <xf numFmtId="0" fontId="3" fillId="50" borderId="96" xfId="0" applyFont="1" applyFill="1" applyBorder="1" applyAlignment="1" applyProtection="1">
      <alignment horizontal="center" vertical="center" wrapText="1"/>
      <protection/>
    </xf>
    <xf numFmtId="0" fontId="33" fillId="34" borderId="56" xfId="0" applyFont="1" applyFill="1" applyBorder="1" applyAlignment="1" applyProtection="1">
      <alignment horizontal="center" vertical="center"/>
      <protection/>
    </xf>
    <xf numFmtId="0" fontId="3" fillId="34" borderId="82" xfId="0" applyFont="1" applyFill="1" applyBorder="1" applyAlignment="1" applyProtection="1">
      <alignment horizontal="center" vertical="center"/>
      <protection/>
    </xf>
    <xf numFmtId="0" fontId="3" fillId="50" borderId="97" xfId="0" applyFont="1" applyFill="1" applyBorder="1" applyAlignment="1" applyProtection="1">
      <alignment horizontal="center" vertical="center" wrapText="1"/>
      <protection/>
    </xf>
    <xf numFmtId="0" fontId="35" fillId="34" borderId="57" xfId="0" applyFont="1" applyFill="1" applyBorder="1" applyAlignment="1" applyProtection="1">
      <alignment vertical="center"/>
      <protection/>
    </xf>
    <xf numFmtId="171" fontId="9" fillId="33" borderId="98" xfId="0" applyNumberFormat="1" applyFont="1" applyFill="1" applyBorder="1" applyAlignment="1" applyProtection="1">
      <alignment horizontal="center" vertical="center"/>
      <protection/>
    </xf>
    <xf numFmtId="40" fontId="29" fillId="51" borderId="99" xfId="0" applyNumberFormat="1" applyFont="1" applyFill="1" applyBorder="1" applyAlignment="1" applyProtection="1">
      <alignment horizontal="center" vertical="center"/>
      <protection/>
    </xf>
    <xf numFmtId="0" fontId="35" fillId="0" borderId="100" xfId="0" applyFont="1" applyFill="1" applyBorder="1" applyAlignment="1" applyProtection="1">
      <alignment vertical="center"/>
      <protection/>
    </xf>
    <xf numFmtId="171" fontId="9" fillId="33" borderId="101" xfId="0" applyNumberFormat="1" applyFont="1" applyFill="1" applyBorder="1" applyAlignment="1" applyProtection="1">
      <alignment horizontal="center" vertical="center"/>
      <protection/>
    </xf>
    <xf numFmtId="40" fontId="29" fillId="52" borderId="102" xfId="0" applyNumberFormat="1" applyFont="1" applyFill="1" applyBorder="1" applyAlignment="1" applyProtection="1">
      <alignment horizontal="center" vertical="center"/>
      <protection/>
    </xf>
    <xf numFmtId="0" fontId="32" fillId="34" borderId="103" xfId="0" applyFont="1" applyFill="1" applyBorder="1" applyAlignment="1" applyProtection="1">
      <alignment horizontal="right" vertical="center"/>
      <protection/>
    </xf>
    <xf numFmtId="171" fontId="0" fillId="43" borderId="104" xfId="0" applyNumberFormat="1" applyFont="1" applyFill="1" applyBorder="1" applyAlignment="1" applyProtection="1">
      <alignment horizontal="center" vertical="top" wrapText="1"/>
      <protection locked="0"/>
    </xf>
    <xf numFmtId="40" fontId="29" fillId="53" borderId="105" xfId="0" applyNumberFormat="1" applyFont="1" applyFill="1" applyBorder="1" applyAlignment="1" applyProtection="1">
      <alignment horizontal="center" vertical="center"/>
      <protection/>
    </xf>
    <xf numFmtId="0" fontId="32" fillId="0" borderId="106" xfId="0" applyFont="1" applyFill="1" applyBorder="1" applyAlignment="1" applyProtection="1">
      <alignment horizontal="right" vertical="center"/>
      <protection/>
    </xf>
    <xf numFmtId="171" fontId="0" fillId="43" borderId="107" xfId="0" applyNumberFormat="1" applyFont="1" applyFill="1" applyBorder="1" applyAlignment="1" applyProtection="1">
      <alignment horizontal="center" vertical="center"/>
      <protection locked="0"/>
    </xf>
    <xf numFmtId="40" fontId="29" fillId="50" borderId="108" xfId="0" applyNumberFormat="1" applyFont="1" applyFill="1" applyBorder="1" applyAlignment="1" applyProtection="1">
      <alignment horizontal="center" vertical="center"/>
      <protection/>
    </xf>
    <xf numFmtId="0" fontId="58" fillId="38" borderId="0" xfId="0" applyFont="1" applyFill="1" applyBorder="1" applyAlignment="1" applyProtection="1">
      <alignment horizontal="center" vertical="center" wrapText="1"/>
      <protection/>
    </xf>
    <xf numFmtId="0" fontId="32" fillId="34" borderId="66" xfId="0" applyFont="1" applyFill="1" applyBorder="1" applyAlignment="1" applyProtection="1">
      <alignment horizontal="right" vertical="center"/>
      <protection/>
    </xf>
    <xf numFmtId="171" fontId="0" fillId="43" borderId="109" xfId="0" applyNumberFormat="1" applyFont="1" applyFill="1" applyBorder="1" applyAlignment="1" applyProtection="1">
      <alignment horizontal="center" vertical="center"/>
      <protection locked="0"/>
    </xf>
    <xf numFmtId="0" fontId="32" fillId="0" borderId="110" xfId="0" applyFont="1" applyFill="1" applyBorder="1" applyAlignment="1" applyProtection="1">
      <alignment horizontal="right" vertical="center"/>
      <protection/>
    </xf>
    <xf numFmtId="171" fontId="0" fillId="43" borderId="111" xfId="0" applyNumberFormat="1" applyFont="1" applyFill="1" applyBorder="1" applyAlignment="1" applyProtection="1">
      <alignment horizontal="center" vertical="center"/>
      <protection locked="0"/>
    </xf>
    <xf numFmtId="0" fontId="20" fillId="38" borderId="0" xfId="0" applyFont="1" applyFill="1" applyAlignment="1" applyProtection="1">
      <alignment vertical="center"/>
      <protection/>
    </xf>
    <xf numFmtId="0" fontId="32" fillId="0" borderId="112" xfId="0" applyFont="1" applyFill="1" applyBorder="1" applyAlignment="1" applyProtection="1">
      <alignment horizontal="right" vertical="center"/>
      <protection/>
    </xf>
    <xf numFmtId="171" fontId="0" fillId="43" borderId="113" xfId="0" applyNumberFormat="1" applyFont="1" applyFill="1" applyBorder="1" applyAlignment="1" applyProtection="1">
      <alignment horizontal="center" vertical="center"/>
      <protection locked="0"/>
    </xf>
    <xf numFmtId="0" fontId="35" fillId="0" borderId="114" xfId="0" applyFont="1" applyFill="1" applyBorder="1" applyAlignment="1" applyProtection="1">
      <alignment vertical="center"/>
      <protection/>
    </xf>
    <xf numFmtId="5" fontId="9" fillId="34" borderId="115" xfId="44" applyNumberFormat="1" applyFont="1" applyFill="1" applyBorder="1" applyAlignment="1" applyProtection="1">
      <alignment horizontal="center" vertical="center"/>
      <protection/>
    </xf>
    <xf numFmtId="5" fontId="0" fillId="38" borderId="0" xfId="44" applyNumberFormat="1" applyFont="1" applyFill="1" applyBorder="1" applyAlignment="1" applyProtection="1">
      <alignment horizontal="center" vertical="center"/>
      <protection/>
    </xf>
    <xf numFmtId="5" fontId="9" fillId="34" borderId="115" xfId="0" applyNumberFormat="1" applyFont="1" applyFill="1" applyBorder="1" applyAlignment="1" applyProtection="1">
      <alignment horizontal="center" vertical="center"/>
      <protection/>
    </xf>
    <xf numFmtId="40" fontId="32" fillId="43" borderId="116" xfId="0" applyNumberFormat="1" applyFont="1" applyFill="1" applyBorder="1" applyAlignment="1" applyProtection="1">
      <alignment horizontal="right" vertical="center"/>
      <protection locked="0"/>
    </xf>
    <xf numFmtId="171" fontId="0" fillId="43" borderId="117" xfId="0" applyNumberFormat="1" applyFont="1" applyFill="1" applyBorder="1" applyAlignment="1" applyProtection="1">
      <alignment horizontal="center" vertical="center"/>
      <protection locked="0"/>
    </xf>
    <xf numFmtId="0" fontId="35" fillId="0" borderId="118" xfId="0" applyFont="1" applyFill="1" applyBorder="1" applyAlignment="1" applyProtection="1">
      <alignment vertical="center"/>
      <protection/>
    </xf>
    <xf numFmtId="5" fontId="9" fillId="34" borderId="119" xfId="0" applyNumberFormat="1" applyFont="1" applyFill="1" applyBorder="1" applyAlignment="1" applyProtection="1">
      <alignment horizontal="center" vertical="center"/>
      <protection/>
    </xf>
    <xf numFmtId="5" fontId="0" fillId="38" borderId="0" xfId="0" applyNumberFormat="1" applyFill="1" applyBorder="1" applyAlignment="1" applyProtection="1">
      <alignment horizontal="center" vertical="center"/>
      <protection/>
    </xf>
    <xf numFmtId="0" fontId="35" fillId="0" borderId="100" xfId="0" applyFont="1" applyFill="1" applyBorder="1" applyAlignment="1" applyProtection="1">
      <alignment horizontal="left" vertical="center"/>
      <protection/>
    </xf>
    <xf numFmtId="171" fontId="9" fillId="33" borderId="120" xfId="0" applyNumberFormat="1" applyFont="1" applyFill="1" applyBorder="1" applyAlignment="1" applyProtection="1">
      <alignment horizontal="center" vertical="center"/>
      <protection/>
    </xf>
    <xf numFmtId="40" fontId="44" fillId="0" borderId="118" xfId="0" applyNumberFormat="1" applyFont="1" applyFill="1" applyBorder="1" applyAlignment="1" applyProtection="1">
      <alignment horizontal="right" vertical="center"/>
      <protection/>
    </xf>
    <xf numFmtId="0" fontId="35" fillId="34" borderId="121" xfId="0" applyFont="1" applyFill="1" applyBorder="1" applyAlignment="1" applyProtection="1">
      <alignment horizontal="left" vertical="center"/>
      <protection/>
    </xf>
    <xf numFmtId="40" fontId="29" fillId="50" borderId="122" xfId="0" applyNumberFormat="1" applyFont="1" applyFill="1" applyBorder="1" applyAlignment="1" applyProtection="1">
      <alignment horizontal="center" vertical="center"/>
      <protection/>
    </xf>
    <xf numFmtId="40" fontId="44" fillId="34" borderId="123" xfId="0" applyNumberFormat="1" applyFont="1" applyFill="1" applyBorder="1" applyAlignment="1" applyProtection="1">
      <alignment horizontal="right" vertical="center"/>
      <protection/>
    </xf>
    <xf numFmtId="40" fontId="29" fillId="52" borderId="124" xfId="0" applyNumberFormat="1" applyFont="1" applyFill="1" applyBorder="1" applyAlignment="1" applyProtection="1">
      <alignment horizontal="center" vertical="center"/>
      <protection/>
    </xf>
    <xf numFmtId="40" fontId="29" fillId="54" borderId="105" xfId="0" applyNumberFormat="1" applyFont="1" applyFill="1" applyBorder="1" applyAlignment="1" applyProtection="1">
      <alignment horizontal="center" vertical="center"/>
      <protection/>
    </xf>
    <xf numFmtId="40" fontId="32" fillId="43" borderId="112" xfId="0" applyNumberFormat="1" applyFont="1" applyFill="1" applyBorder="1" applyAlignment="1" applyProtection="1">
      <alignment horizontal="right" vertical="center"/>
      <protection locked="0"/>
    </xf>
    <xf numFmtId="0" fontId="35" fillId="0" borderId="125" xfId="0" applyFont="1" applyFill="1" applyBorder="1" applyAlignment="1" applyProtection="1">
      <alignment horizontal="right" vertical="center"/>
      <protection/>
    </xf>
    <xf numFmtId="5" fontId="9" fillId="34" borderId="126" xfId="0" applyNumberFormat="1" applyFont="1" applyFill="1" applyBorder="1" applyAlignment="1" applyProtection="1">
      <alignment horizontal="center" vertical="center"/>
      <protection/>
    </xf>
    <xf numFmtId="40" fontId="32" fillId="43" borderId="110" xfId="0" applyNumberFormat="1" applyFont="1" applyFill="1" applyBorder="1" applyAlignment="1" applyProtection="1">
      <alignment horizontal="right" vertical="center"/>
      <protection locked="0"/>
    </xf>
    <xf numFmtId="171" fontId="0" fillId="43" borderId="127" xfId="0" applyNumberFormat="1" applyFont="1" applyFill="1" applyBorder="1" applyAlignment="1" applyProtection="1">
      <alignment horizontal="center" vertical="center"/>
      <protection locked="0"/>
    </xf>
    <xf numFmtId="0" fontId="35" fillId="34" borderId="128" xfId="0" applyFont="1" applyFill="1" applyBorder="1" applyAlignment="1" applyProtection="1">
      <alignment vertical="center"/>
      <protection/>
    </xf>
    <xf numFmtId="5" fontId="9" fillId="34" borderId="129" xfId="0" applyNumberFormat="1" applyFont="1" applyFill="1" applyBorder="1" applyAlignment="1" applyProtection="1">
      <alignment horizontal="center" vertical="center"/>
      <protection/>
    </xf>
    <xf numFmtId="0" fontId="35" fillId="0" borderId="130" xfId="0" applyFont="1" applyFill="1" applyBorder="1" applyAlignment="1" applyProtection="1">
      <alignment horizontal="left" vertical="center"/>
      <protection/>
    </xf>
    <xf numFmtId="171" fontId="0" fillId="43" borderId="131" xfId="0" applyNumberFormat="1" applyFont="1" applyFill="1" applyBorder="1" applyAlignment="1" applyProtection="1">
      <alignment horizontal="center" vertical="center"/>
      <protection locked="0"/>
    </xf>
    <xf numFmtId="40" fontId="29" fillId="50" borderId="48" xfId="0" applyNumberFormat="1" applyFont="1" applyFill="1" applyBorder="1" applyAlignment="1" applyProtection="1">
      <alignment horizontal="center" vertical="center"/>
      <protection/>
    </xf>
    <xf numFmtId="0" fontId="35" fillId="34" borderId="125" xfId="0" applyFont="1" applyFill="1" applyBorder="1" applyAlignment="1" applyProtection="1">
      <alignment horizontal="right" vertical="center"/>
      <protection/>
    </xf>
    <xf numFmtId="0" fontId="35" fillId="34" borderId="132" xfId="0" applyFont="1" applyFill="1" applyBorder="1" applyAlignment="1" applyProtection="1">
      <alignment horizontal="right" vertical="center"/>
      <protection/>
    </xf>
    <xf numFmtId="5" fontId="9" fillId="34" borderId="133" xfId="0" applyNumberFormat="1" applyFont="1" applyFill="1" applyBorder="1" applyAlignment="1" applyProtection="1">
      <alignment horizontal="center" vertical="center"/>
      <protection/>
    </xf>
    <xf numFmtId="171" fontId="0" fillId="43" borderId="120" xfId="0" applyNumberFormat="1" applyFont="1" applyFill="1" applyBorder="1" applyAlignment="1" applyProtection="1">
      <alignment horizontal="center" vertical="center"/>
      <protection locked="0"/>
    </xf>
    <xf numFmtId="0" fontId="0" fillId="38" borderId="0" xfId="0" applyFill="1" applyBorder="1" applyAlignment="1" applyProtection="1">
      <alignment vertical="center"/>
      <protection/>
    </xf>
    <xf numFmtId="0" fontId="32" fillId="34" borderId="69" xfId="0" applyFont="1" applyFill="1" applyBorder="1" applyAlignment="1" applyProtection="1">
      <alignment horizontal="right" vertical="center"/>
      <protection/>
    </xf>
    <xf numFmtId="5" fontId="9" fillId="38" borderId="0" xfId="0" applyNumberFormat="1" applyFont="1" applyFill="1" applyBorder="1" applyAlignment="1" applyProtection="1">
      <alignment horizontal="center" vertical="center"/>
      <protection/>
    </xf>
    <xf numFmtId="0" fontId="32" fillId="34" borderId="72" xfId="0" applyFont="1" applyFill="1" applyBorder="1" applyAlignment="1" applyProtection="1">
      <alignment horizontal="right" vertical="center"/>
      <protection/>
    </xf>
    <xf numFmtId="0" fontId="35" fillId="34" borderId="134" xfId="0" applyFont="1" applyFill="1" applyBorder="1" applyAlignment="1" applyProtection="1">
      <alignment horizontal="left" vertical="center"/>
      <protection/>
    </xf>
    <xf numFmtId="40" fontId="32" fillId="43" borderId="123" xfId="0" applyNumberFormat="1" applyFont="1" applyFill="1" applyBorder="1" applyAlignment="1" applyProtection="1">
      <alignment horizontal="right" vertical="center"/>
      <protection locked="0"/>
    </xf>
    <xf numFmtId="171" fontId="0" fillId="43" borderId="135" xfId="0" applyNumberFormat="1" applyFont="1" applyFill="1" applyBorder="1" applyAlignment="1" applyProtection="1">
      <alignment horizontal="center" vertical="center"/>
      <protection locked="0"/>
    </xf>
    <xf numFmtId="0" fontId="35" fillId="34" borderId="130" xfId="0" applyFont="1" applyFill="1" applyBorder="1" applyAlignment="1" applyProtection="1">
      <alignment horizontal="left" vertical="center"/>
      <protection/>
    </xf>
    <xf numFmtId="0" fontId="32" fillId="34" borderId="136" xfId="0" applyFont="1" applyFill="1" applyBorder="1" applyAlignment="1" applyProtection="1">
      <alignment horizontal="right" vertical="center"/>
      <protection/>
    </xf>
    <xf numFmtId="0" fontId="35" fillId="34" borderId="70" xfId="0" applyFont="1" applyFill="1" applyBorder="1" applyAlignment="1" applyProtection="1">
      <alignment vertical="center"/>
      <protection/>
    </xf>
    <xf numFmtId="171" fontId="0" fillId="43" borderId="104" xfId="0" applyNumberFormat="1" applyFont="1" applyFill="1" applyBorder="1" applyAlignment="1" applyProtection="1">
      <alignment horizontal="center" vertical="center"/>
      <protection locked="0"/>
    </xf>
    <xf numFmtId="171" fontId="0" fillId="43" borderId="137" xfId="0" applyNumberFormat="1" applyFont="1" applyFill="1" applyBorder="1" applyAlignment="1" applyProtection="1">
      <alignment horizontal="center" vertical="center"/>
      <protection locked="0"/>
    </xf>
    <xf numFmtId="0" fontId="35" fillId="0" borderId="138" xfId="0" applyFont="1" applyFill="1" applyBorder="1" applyAlignment="1" applyProtection="1">
      <alignment horizontal="left" vertical="center"/>
      <protection/>
    </xf>
    <xf numFmtId="171" fontId="0" fillId="43" borderId="139" xfId="0" applyNumberFormat="1" applyFont="1" applyFill="1" applyBorder="1" applyAlignment="1" applyProtection="1">
      <alignment horizontal="center" vertical="center"/>
      <protection locked="0"/>
    </xf>
    <xf numFmtId="171" fontId="9" fillId="33" borderId="131" xfId="0" applyNumberFormat="1" applyFont="1" applyFill="1" applyBorder="1" applyAlignment="1" applyProtection="1">
      <alignment horizontal="center" vertical="center"/>
      <protection/>
    </xf>
    <xf numFmtId="40" fontId="32" fillId="43" borderId="140" xfId="0" applyNumberFormat="1" applyFont="1" applyFill="1" applyBorder="1" applyAlignment="1" applyProtection="1">
      <alignment horizontal="right" vertical="center"/>
      <protection locked="0"/>
    </xf>
    <xf numFmtId="0" fontId="35" fillId="0" borderId="134" xfId="0" applyFont="1" applyFill="1" applyBorder="1" applyAlignment="1" applyProtection="1">
      <alignment vertical="center"/>
      <protection/>
    </xf>
    <xf numFmtId="40" fontId="32" fillId="43" borderId="49" xfId="0" applyNumberFormat="1" applyFont="1" applyFill="1" applyBorder="1" applyAlignment="1" applyProtection="1">
      <alignment horizontal="right" vertical="center"/>
      <protection locked="0"/>
    </xf>
    <xf numFmtId="171" fontId="0" fillId="43" borderId="91" xfId="0" applyNumberFormat="1" applyFont="1" applyFill="1" applyBorder="1" applyAlignment="1" applyProtection="1">
      <alignment horizontal="center" vertical="center"/>
      <protection locked="0"/>
    </xf>
    <xf numFmtId="0" fontId="32" fillId="0" borderId="123" xfId="0" applyFont="1" applyFill="1" applyBorder="1" applyAlignment="1" applyProtection="1">
      <alignment horizontal="right" vertical="center"/>
      <protection/>
    </xf>
    <xf numFmtId="0" fontId="35" fillId="0" borderId="57" xfId="0" applyFont="1" applyFill="1" applyBorder="1" applyAlignment="1" applyProtection="1">
      <alignment vertical="center"/>
      <protection/>
    </xf>
    <xf numFmtId="0" fontId="32" fillId="0" borderId="138" xfId="0" applyFont="1" applyFill="1" applyBorder="1" applyAlignment="1" applyProtection="1">
      <alignment horizontal="right" vertical="center"/>
      <protection/>
    </xf>
    <xf numFmtId="0" fontId="35" fillId="0" borderId="81" xfId="0" applyFont="1" applyFill="1" applyBorder="1" applyAlignment="1" applyProtection="1">
      <alignment vertical="center"/>
      <protection/>
    </xf>
    <xf numFmtId="0" fontId="32" fillId="0" borderId="141" xfId="0" applyFont="1" applyFill="1" applyBorder="1" applyAlignment="1" applyProtection="1">
      <alignment horizontal="right" vertical="center"/>
      <protection/>
    </xf>
    <xf numFmtId="40" fontId="29" fillId="50" borderId="142" xfId="0" applyNumberFormat="1" applyFont="1" applyFill="1" applyBorder="1" applyAlignment="1" applyProtection="1">
      <alignment horizontal="center" vertical="center"/>
      <protection/>
    </xf>
    <xf numFmtId="40" fontId="29" fillId="54" borderId="143" xfId="0" applyNumberFormat="1" applyFont="1" applyFill="1" applyBorder="1" applyAlignment="1" applyProtection="1">
      <alignment horizontal="center" vertical="center"/>
      <protection/>
    </xf>
    <xf numFmtId="0" fontId="15" fillId="0" borderId="49" xfId="0" applyFont="1" applyFill="1" applyBorder="1" applyAlignment="1" applyProtection="1">
      <alignment vertical="center"/>
      <protection/>
    </xf>
    <xf numFmtId="40" fontId="29" fillId="52" borderId="144" xfId="0" applyNumberFormat="1" applyFont="1" applyFill="1" applyBorder="1" applyAlignment="1" applyProtection="1">
      <alignment horizontal="center" vertical="center"/>
      <protection/>
    </xf>
    <xf numFmtId="0" fontId="15" fillId="0" borderId="141" xfId="0" applyFont="1" applyFill="1" applyBorder="1" applyAlignment="1" applyProtection="1">
      <alignment horizontal="center" vertical="center"/>
      <protection/>
    </xf>
    <xf numFmtId="171" fontId="9" fillId="33" borderId="82" xfId="0" applyNumberFormat="1" applyFont="1" applyFill="1" applyBorder="1" applyAlignment="1" applyProtection="1">
      <alignment horizontal="center" vertical="center"/>
      <protection/>
    </xf>
    <xf numFmtId="40" fontId="29" fillId="52" borderId="142" xfId="0" applyNumberFormat="1" applyFont="1" applyFill="1" applyBorder="1" applyAlignment="1" applyProtection="1">
      <alignment horizontal="center" vertical="center"/>
      <protection/>
    </xf>
    <xf numFmtId="0" fontId="8" fillId="34" borderId="45" xfId="0" applyFont="1" applyFill="1" applyBorder="1" applyAlignment="1" applyProtection="1">
      <alignment horizontal="center" vertical="center"/>
      <protection/>
    </xf>
    <xf numFmtId="0" fontId="35" fillId="0" borderId="70" xfId="0" applyFont="1" applyFill="1" applyBorder="1" applyAlignment="1" applyProtection="1">
      <alignment vertical="center"/>
      <protection/>
    </xf>
    <xf numFmtId="0" fontId="32" fillId="34" borderId="59" xfId="0" applyFont="1" applyFill="1" applyBorder="1" applyAlignment="1" applyProtection="1">
      <alignment horizontal="right" vertical="center"/>
      <protection/>
    </xf>
    <xf numFmtId="0" fontId="32" fillId="34" borderId="106" xfId="0" applyFont="1" applyFill="1" applyBorder="1" applyAlignment="1" applyProtection="1">
      <alignment horizontal="right" vertical="center"/>
      <protection/>
    </xf>
    <xf numFmtId="40" fontId="29" fillId="54" borderId="108" xfId="0" applyNumberFormat="1" applyFont="1" applyFill="1" applyBorder="1" applyAlignment="1" applyProtection="1">
      <alignment horizontal="center" vertical="center"/>
      <protection/>
    </xf>
    <xf numFmtId="0" fontId="32" fillId="34" borderId="63" xfId="0" applyFont="1" applyFill="1" applyBorder="1" applyAlignment="1" applyProtection="1">
      <alignment horizontal="right" vertical="center"/>
      <protection/>
    </xf>
    <xf numFmtId="0" fontId="32" fillId="34" borderId="110" xfId="0" applyFont="1" applyFill="1" applyBorder="1" applyAlignment="1" applyProtection="1">
      <alignment horizontal="right" vertical="center"/>
      <protection/>
    </xf>
    <xf numFmtId="0" fontId="32" fillId="34" borderId="84" xfId="0" applyFont="1" applyFill="1" applyBorder="1" applyAlignment="1" applyProtection="1">
      <alignment horizontal="right" vertical="center"/>
      <protection/>
    </xf>
    <xf numFmtId="171" fontId="0" fillId="43" borderId="145" xfId="0" applyNumberFormat="1" applyFont="1" applyFill="1" applyBorder="1" applyAlignment="1" applyProtection="1">
      <alignment horizontal="center" vertical="center"/>
      <protection locked="0"/>
    </xf>
    <xf numFmtId="40" fontId="29" fillId="54" borderId="144" xfId="0" applyNumberFormat="1" applyFont="1" applyFill="1" applyBorder="1" applyAlignment="1" applyProtection="1">
      <alignment horizontal="center" vertical="center"/>
      <protection/>
    </xf>
    <xf numFmtId="0" fontId="32" fillId="34" borderId="140" xfId="0" applyFont="1" applyFill="1" applyBorder="1" applyAlignment="1" applyProtection="1">
      <alignment horizontal="right" vertical="center"/>
      <protection/>
    </xf>
    <xf numFmtId="40" fontId="29" fillId="54" borderId="142" xfId="0" applyNumberFormat="1" applyFont="1" applyFill="1" applyBorder="1" applyAlignment="1" applyProtection="1">
      <alignment horizontal="center" vertical="center"/>
      <protection/>
    </xf>
    <xf numFmtId="0" fontId="15" fillId="34" borderId="94" xfId="0" applyFont="1" applyFill="1" applyBorder="1" applyAlignment="1" applyProtection="1">
      <alignment horizontal="center" vertical="center"/>
      <protection/>
    </xf>
    <xf numFmtId="0" fontId="15" fillId="0" borderId="81" xfId="0" applyFont="1" applyFill="1" applyBorder="1" applyAlignment="1" applyProtection="1">
      <alignment horizontal="center" vertical="center"/>
      <protection/>
    </xf>
    <xf numFmtId="0" fontId="5" fillId="34" borderId="20" xfId="0" applyFont="1" applyFill="1" applyBorder="1" applyAlignment="1" applyProtection="1">
      <alignment vertical="center"/>
      <protection/>
    </xf>
    <xf numFmtId="0" fontId="0" fillId="34" borderId="20" xfId="0" applyFill="1" applyBorder="1" applyAlignment="1" applyProtection="1">
      <alignment vertical="center"/>
      <protection/>
    </xf>
    <xf numFmtId="0" fontId="5" fillId="34" borderId="0" xfId="0" applyFont="1" applyFill="1" applyBorder="1" applyAlignment="1" applyProtection="1">
      <alignment vertical="center"/>
      <protection/>
    </xf>
    <xf numFmtId="0" fontId="0" fillId="34" borderId="0" xfId="0" applyFill="1" applyBorder="1" applyAlignment="1" applyProtection="1">
      <alignment vertical="center"/>
      <protection/>
    </xf>
    <xf numFmtId="9" fontId="50" fillId="33" borderId="86" xfId="0" applyNumberFormat="1" applyFont="1" applyFill="1" applyBorder="1" applyAlignment="1" applyProtection="1">
      <alignment horizontal="center" vertical="center"/>
      <protection/>
    </xf>
    <xf numFmtId="0" fontId="0" fillId="34" borderId="0" xfId="0" applyFont="1" applyFill="1" applyAlignment="1" applyProtection="1">
      <alignment/>
      <protection/>
    </xf>
    <xf numFmtId="0" fontId="2" fillId="34" borderId="0" xfId="0" applyFont="1" applyFill="1" applyAlignment="1" applyProtection="1">
      <alignment vertical="center"/>
      <protection/>
    </xf>
    <xf numFmtId="0" fontId="0" fillId="38" borderId="0" xfId="0" applyFill="1" applyAlignment="1" applyProtection="1">
      <alignment/>
      <protection/>
    </xf>
    <xf numFmtId="0" fontId="20" fillId="34" borderId="0" xfId="0" applyFont="1" applyFill="1" applyAlignment="1" applyProtection="1">
      <alignment horizontal="left" vertical="center"/>
      <protection/>
    </xf>
    <xf numFmtId="0" fontId="9" fillId="34" borderId="0" xfId="0" applyFont="1" applyFill="1" applyAlignment="1" applyProtection="1">
      <alignment vertical="center" wrapText="1"/>
      <protection/>
    </xf>
    <xf numFmtId="0" fontId="15" fillId="34" borderId="0" xfId="0" applyFont="1" applyFill="1" applyAlignment="1" applyProtection="1">
      <alignment vertical="center"/>
      <protection/>
    </xf>
    <xf numFmtId="0" fontId="26" fillId="34" borderId="0" xfId="0" applyFont="1" applyFill="1" applyAlignment="1" applyProtection="1">
      <alignment horizontal="left" vertical="center"/>
      <protection/>
    </xf>
    <xf numFmtId="0" fontId="20" fillId="34" borderId="0" xfId="0" applyFont="1" applyFill="1" applyBorder="1" applyAlignment="1" applyProtection="1">
      <alignment horizontal="left" vertical="center"/>
      <protection/>
    </xf>
    <xf numFmtId="0" fontId="9" fillId="34" borderId="77" xfId="0" applyFont="1" applyFill="1" applyBorder="1" applyAlignment="1" applyProtection="1">
      <alignment horizontal="left"/>
      <protection/>
    </xf>
    <xf numFmtId="0" fontId="0" fillId="0" borderId="0" xfId="0" applyAlignment="1" applyProtection="1">
      <alignment/>
      <protection/>
    </xf>
    <xf numFmtId="0" fontId="30" fillId="37" borderId="0" xfId="0" applyFont="1" applyFill="1" applyBorder="1" applyAlignment="1" applyProtection="1">
      <alignment vertical="center" wrapText="1"/>
      <protection/>
    </xf>
    <xf numFmtId="0" fontId="91" fillId="34" borderId="0" xfId="0" applyFont="1" applyFill="1" applyAlignment="1" applyProtection="1">
      <alignment horizontal="center" vertical="center" wrapText="1"/>
      <protection/>
    </xf>
    <xf numFmtId="0" fontId="92" fillId="34" borderId="0" xfId="0" applyFont="1" applyFill="1" applyAlignment="1" applyProtection="1">
      <alignment horizontal="center" vertical="center" wrapText="1"/>
      <protection/>
    </xf>
    <xf numFmtId="0" fontId="0" fillId="0" borderId="0" xfId="0" applyFill="1" applyAlignment="1" applyProtection="1">
      <alignment vertical="center"/>
      <protection/>
    </xf>
    <xf numFmtId="0" fontId="85" fillId="0" borderId="0" xfId="0" applyFont="1" applyFill="1" applyBorder="1" applyAlignment="1" applyProtection="1">
      <alignment horizontal="center" vertical="center" wrapText="1"/>
      <protection/>
    </xf>
    <xf numFmtId="0" fontId="21" fillId="34" borderId="0" xfId="0" applyFont="1" applyFill="1" applyAlignment="1" applyProtection="1">
      <alignment horizontal="left" vertical="center" wrapText="1"/>
      <protection/>
    </xf>
    <xf numFmtId="0" fontId="27" fillId="34" borderId="0" xfId="0" applyFont="1" applyFill="1" applyAlignment="1" applyProtection="1">
      <alignment/>
      <protection/>
    </xf>
    <xf numFmtId="0" fontId="20" fillId="34" borderId="0" xfId="0" applyFont="1" applyFill="1" applyAlignment="1" applyProtection="1">
      <alignment horizontal="right" vertical="center"/>
      <protection/>
    </xf>
    <xf numFmtId="0" fontId="27" fillId="34" borderId="0" xfId="0" applyFont="1" applyFill="1" applyAlignment="1" applyProtection="1">
      <alignment horizontal="left"/>
      <protection/>
    </xf>
    <xf numFmtId="0" fontId="37" fillId="34" borderId="0" xfId="0" applyFont="1" applyFill="1" applyAlignment="1" applyProtection="1" quotePrefix="1">
      <alignment horizontal="left" vertical="center"/>
      <protection/>
    </xf>
    <xf numFmtId="0" fontId="34" fillId="34" borderId="0" xfId="0" applyFont="1" applyFill="1" applyBorder="1" applyAlignment="1" applyProtection="1">
      <alignment horizontal="right" vertical="center"/>
      <protection/>
    </xf>
    <xf numFmtId="0" fontId="21" fillId="34" borderId="0" xfId="0" applyFont="1" applyFill="1" applyAlignment="1" applyProtection="1">
      <alignment horizontal="left" vertical="center"/>
      <protection/>
    </xf>
    <xf numFmtId="0" fontId="20" fillId="34" borderId="0" xfId="0"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25" fillId="34" borderId="0" xfId="0" applyFont="1" applyFill="1" applyAlignment="1" applyProtection="1">
      <alignment horizontal="left" vertical="center"/>
      <protection/>
    </xf>
    <xf numFmtId="0" fontId="26" fillId="34" borderId="12" xfId="0" applyFont="1" applyFill="1" applyBorder="1" applyAlignment="1" applyProtection="1">
      <alignment horizontal="center" vertical="center" wrapText="1"/>
      <protection/>
    </xf>
    <xf numFmtId="49" fontId="0" fillId="43" borderId="11" xfId="0" applyNumberFormat="1" applyFill="1" applyBorder="1" applyAlignment="1" applyProtection="1">
      <alignment horizontal="center" vertical="center" wrapText="1"/>
      <protection locked="0"/>
    </xf>
    <xf numFmtId="0" fontId="20" fillId="34" borderId="20" xfId="0" applyFont="1" applyFill="1" applyBorder="1" applyAlignment="1" applyProtection="1">
      <alignment horizontal="left" vertical="center"/>
      <protection/>
    </xf>
    <xf numFmtId="0" fontId="20" fillId="34" borderId="20" xfId="0" applyFont="1" applyFill="1" applyBorder="1" applyAlignment="1" applyProtection="1">
      <alignment horizontal="center" vertical="center"/>
      <protection/>
    </xf>
    <xf numFmtId="0" fontId="20" fillId="34" borderId="0" xfId="0" applyFont="1" applyFill="1" applyBorder="1" applyAlignment="1" applyProtection="1">
      <alignment horizontal="center" vertical="center"/>
      <protection/>
    </xf>
    <xf numFmtId="0" fontId="23" fillId="34" borderId="0" xfId="0" applyFont="1" applyFill="1" applyBorder="1" applyAlignment="1" applyProtection="1">
      <alignment horizontal="center" vertical="center" wrapText="1"/>
      <protection/>
    </xf>
    <xf numFmtId="0" fontId="26" fillId="34" borderId="0" xfId="0" applyFont="1" applyFill="1" applyAlignment="1" applyProtection="1">
      <alignment horizontal="left"/>
      <protection/>
    </xf>
    <xf numFmtId="0" fontId="26" fillId="34" borderId="20" xfId="0" applyFont="1" applyFill="1" applyBorder="1" applyAlignment="1" applyProtection="1">
      <alignment horizontal="left" vertical="center"/>
      <protection/>
    </xf>
    <xf numFmtId="0" fontId="28" fillId="34" borderId="0" xfId="0" applyFont="1" applyFill="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24" fillId="37" borderId="0" xfId="0" applyFont="1" applyFill="1" applyAlignment="1" applyProtection="1">
      <alignment horizontal="center" vertical="center"/>
      <protection/>
    </xf>
    <xf numFmtId="0" fontId="0" fillId="34" borderId="0" xfId="0" applyFill="1" applyAlignment="1" applyProtection="1">
      <alignment horizontal="left" vertical="center"/>
      <protection/>
    </xf>
    <xf numFmtId="0" fontId="15" fillId="34" borderId="0" xfId="0" applyFont="1" applyFill="1" applyAlignment="1" applyProtection="1">
      <alignment horizontal="right" vertical="center" shrinkToFit="1"/>
      <protection/>
    </xf>
    <xf numFmtId="0" fontId="0" fillId="34" borderId="0" xfId="0" applyFont="1" applyFill="1" applyBorder="1" applyAlignment="1" applyProtection="1">
      <alignment vertical="center" wrapText="1" readingOrder="1"/>
      <protection/>
    </xf>
    <xf numFmtId="5" fontId="9" fillId="33" borderId="10" xfId="0" applyNumberFormat="1" applyFont="1" applyFill="1" applyBorder="1" applyAlignment="1" applyProtection="1">
      <alignment horizontal="center" vertical="center"/>
      <protection locked="0"/>
    </xf>
    <xf numFmtId="5" fontId="9" fillId="33" borderId="10" xfId="0" applyNumberFormat="1" applyFont="1" applyFill="1" applyBorder="1" applyAlignment="1" applyProtection="1">
      <alignment horizontal="center" vertical="center"/>
      <protection hidden="1"/>
    </xf>
    <xf numFmtId="5" fontId="9" fillId="33" borderId="71" xfId="0" applyNumberFormat="1" applyFont="1" applyFill="1" applyBorder="1" applyAlignment="1" applyProtection="1">
      <alignment horizontal="center" vertical="center"/>
      <protection hidden="1"/>
    </xf>
    <xf numFmtId="5" fontId="9" fillId="33" borderId="75" xfId="0" applyNumberFormat="1" applyFont="1" applyFill="1" applyBorder="1" applyAlignment="1" applyProtection="1">
      <alignment horizontal="center" vertical="center"/>
      <protection hidden="1"/>
    </xf>
    <xf numFmtId="5" fontId="1" fillId="33" borderId="10" xfId="0" applyNumberFormat="1" applyFont="1" applyFill="1" applyBorder="1" applyAlignment="1" applyProtection="1">
      <alignment horizontal="center" vertical="center"/>
      <protection hidden="1"/>
    </xf>
    <xf numFmtId="5" fontId="9" fillId="33" borderId="78" xfId="0" applyNumberFormat="1" applyFont="1" applyFill="1" applyBorder="1" applyAlignment="1" applyProtection="1">
      <alignment horizontal="center" vertical="center"/>
      <protection hidden="1"/>
    </xf>
    <xf numFmtId="5" fontId="9" fillId="33" borderId="85" xfId="0" applyNumberFormat="1" applyFont="1" applyFill="1" applyBorder="1" applyAlignment="1" applyProtection="1">
      <alignment horizontal="center" vertical="center"/>
      <protection hidden="1"/>
    </xf>
    <xf numFmtId="0" fontId="9" fillId="34" borderId="20" xfId="0" applyFont="1" applyFill="1" applyBorder="1" applyAlignment="1" applyProtection="1">
      <alignment horizontal="center" vertical="center"/>
      <protection hidden="1"/>
    </xf>
    <xf numFmtId="0" fontId="0" fillId="34" borderId="20" xfId="0" applyFont="1" applyFill="1" applyBorder="1" applyAlignment="1" applyProtection="1">
      <alignment vertical="center"/>
      <protection hidden="1"/>
    </xf>
    <xf numFmtId="0" fontId="69" fillId="34" borderId="14" xfId="0" applyFont="1" applyFill="1" applyBorder="1" applyAlignment="1" applyProtection="1">
      <alignment horizontal="left" vertical="center"/>
      <protection hidden="1"/>
    </xf>
    <xf numFmtId="0" fontId="69" fillId="0" borderId="0" xfId="0" applyFont="1" applyBorder="1" applyAlignment="1" applyProtection="1">
      <alignment vertical="center"/>
      <protection hidden="1"/>
    </xf>
    <xf numFmtId="0" fontId="69" fillId="0" borderId="18" xfId="0" applyFont="1" applyBorder="1" applyAlignment="1" applyProtection="1">
      <alignment vertical="center"/>
      <protection hidden="1"/>
    </xf>
    <xf numFmtId="0" fontId="0" fillId="0" borderId="0" xfId="53" applyFont="1" applyAlignment="1" applyProtection="1">
      <alignment horizontal="left" vertical="center" wrapText="1"/>
      <protection hidden="1"/>
    </xf>
    <xf numFmtId="0" fontId="0" fillId="0" borderId="0" xfId="0" applyFont="1" applyAlignment="1" applyProtection="1">
      <alignment/>
      <protection hidden="1"/>
    </xf>
    <xf numFmtId="0" fontId="9" fillId="0" borderId="22" xfId="0" applyFont="1" applyFill="1" applyBorder="1" applyAlignment="1" applyProtection="1">
      <alignment vertical="top"/>
      <protection hidden="1"/>
    </xf>
    <xf numFmtId="49" fontId="106" fillId="0" borderId="0" xfId="0" applyNumberFormat="1" applyFont="1" applyFill="1" applyBorder="1" applyAlignment="1" applyProtection="1">
      <alignment horizontal="justify"/>
      <protection hidden="1"/>
    </xf>
    <xf numFmtId="0" fontId="35" fillId="35" borderId="11" xfId="0" applyFont="1" applyFill="1" applyBorder="1" applyAlignment="1" applyProtection="1">
      <alignment horizontal="center" vertical="center" wrapText="1"/>
      <protection hidden="1"/>
    </xf>
    <xf numFmtId="49" fontId="0" fillId="0" borderId="0" xfId="0" applyNumberFormat="1"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protection/>
    </xf>
    <xf numFmtId="0" fontId="4" fillId="34" borderId="146" xfId="0" applyFont="1" applyFill="1" applyBorder="1" applyAlignment="1" applyProtection="1">
      <alignment horizontal="left" vertical="center"/>
      <protection/>
    </xf>
    <xf numFmtId="0" fontId="0" fillId="0" borderId="0" xfId="0" applyFont="1" applyFill="1" applyBorder="1" applyAlignment="1" applyProtection="1">
      <alignment horizontal="left" vertical="top" wrapText="1"/>
      <protection locked="0"/>
    </xf>
    <xf numFmtId="0" fontId="64" fillId="34" borderId="12" xfId="0" applyFont="1" applyFill="1" applyBorder="1" applyAlignment="1" applyProtection="1">
      <alignment horizontal="center" vertical="center" wrapText="1"/>
      <protection hidden="1"/>
    </xf>
    <xf numFmtId="0" fontId="0" fillId="34" borderId="0" xfId="53" applyFont="1" applyFill="1" applyAlignment="1" applyProtection="1">
      <alignment horizontal="left" vertical="center" wrapText="1"/>
      <protection hidden="1"/>
    </xf>
    <xf numFmtId="0" fontId="0" fillId="0" borderId="0" xfId="53" applyFont="1" applyAlignment="1" applyProtection="1">
      <alignment horizontal="left" vertical="center" wrapText="1"/>
      <protection hidden="1"/>
    </xf>
    <xf numFmtId="0" fontId="9" fillId="41" borderId="0" xfId="0" applyFont="1" applyFill="1" applyAlignment="1" applyProtection="1">
      <alignment horizontal="left" vertical="center"/>
      <protection hidden="1"/>
    </xf>
    <xf numFmtId="0" fontId="0" fillId="34" borderId="0" xfId="0" applyFont="1" applyFill="1" applyBorder="1" applyAlignment="1" applyProtection="1">
      <alignment horizontal="left" vertical="center" wrapText="1"/>
      <protection hidden="1"/>
    </xf>
    <xf numFmtId="0" fontId="52" fillId="0" borderId="19" xfId="0" applyFont="1" applyFill="1" applyBorder="1" applyAlignment="1" applyProtection="1">
      <alignment horizontal="left" wrapText="1"/>
      <protection hidden="1"/>
    </xf>
    <xf numFmtId="0" fontId="52" fillId="0" borderId="20" xfId="0" applyFont="1" applyFill="1" applyBorder="1" applyAlignment="1" applyProtection="1">
      <alignment horizontal="left"/>
      <protection hidden="1"/>
    </xf>
    <xf numFmtId="0" fontId="52" fillId="0" borderId="21" xfId="0" applyFont="1" applyFill="1" applyBorder="1" applyAlignment="1" applyProtection="1">
      <alignment horizontal="left"/>
      <protection hidden="1"/>
    </xf>
    <xf numFmtId="0" fontId="0" fillId="34" borderId="19" xfId="53" applyFont="1" applyFill="1" applyBorder="1" applyAlignment="1" applyProtection="1">
      <alignment horizontal="left" vertical="center" wrapText="1"/>
      <protection hidden="1"/>
    </xf>
    <xf numFmtId="0" fontId="0" fillId="0" borderId="20" xfId="53" applyFont="1" applyBorder="1" applyAlignment="1" applyProtection="1">
      <alignment vertical="center"/>
      <protection hidden="1"/>
    </xf>
    <xf numFmtId="0" fontId="0" fillId="0" borderId="21" xfId="53" applyFont="1" applyBorder="1" applyAlignment="1" applyProtection="1">
      <alignment vertical="center"/>
      <protection hidden="1"/>
    </xf>
    <xf numFmtId="0" fontId="9" fillId="41" borderId="0" xfId="0" applyFont="1" applyFill="1" applyAlignment="1" applyProtection="1">
      <alignment horizontal="left" vertical="center" wrapText="1"/>
      <protection hidden="1"/>
    </xf>
    <xf numFmtId="0" fontId="52" fillId="34" borderId="22" xfId="0" applyFont="1" applyFill="1" applyBorder="1" applyAlignment="1" applyProtection="1">
      <alignment horizontal="left" vertical="center" wrapText="1"/>
      <protection hidden="1"/>
    </xf>
    <xf numFmtId="0" fontId="52" fillId="34" borderId="23" xfId="0" applyFont="1" applyFill="1" applyBorder="1" applyAlignment="1" applyProtection="1">
      <alignment horizontal="left" vertical="center" wrapText="1"/>
      <protection hidden="1"/>
    </xf>
    <xf numFmtId="0" fontId="52" fillId="34" borderId="12" xfId="0" applyFont="1" applyFill="1" applyBorder="1" applyAlignment="1" applyProtection="1">
      <alignment horizontal="left" vertical="center" wrapText="1"/>
      <protection hidden="1"/>
    </xf>
    <xf numFmtId="0" fontId="0" fillId="0" borderId="14"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18" xfId="0" applyFont="1" applyBorder="1" applyAlignment="1" applyProtection="1">
      <alignment horizontal="left"/>
      <protection hidden="1"/>
    </xf>
    <xf numFmtId="0" fontId="0" fillId="0" borderId="0" xfId="0" applyAlignment="1">
      <alignment wrapText="1"/>
    </xf>
    <xf numFmtId="0" fontId="0" fillId="0" borderId="0" xfId="0" applyAlignment="1">
      <alignment/>
    </xf>
    <xf numFmtId="0" fontId="0" fillId="0" borderId="0" xfId="53" applyFont="1" applyAlignment="1" applyProtection="1">
      <alignment vertical="center"/>
      <protection hidden="1"/>
    </xf>
    <xf numFmtId="0" fontId="94" fillId="34" borderId="0" xfId="0" applyFont="1" applyFill="1" applyAlignment="1" applyProtection="1">
      <alignment horizontal="left" vertical="center" wrapText="1"/>
      <protection hidden="1"/>
    </xf>
    <xf numFmtId="0" fontId="0" fillId="34" borderId="15" xfId="0" applyFont="1" applyFill="1" applyBorder="1" applyAlignment="1" applyProtection="1">
      <alignment horizontal="left" vertical="center"/>
      <protection hidden="1"/>
    </xf>
    <xf numFmtId="0" fontId="0" fillId="34" borderId="16" xfId="0" applyFont="1" applyFill="1" applyBorder="1" applyAlignment="1" applyProtection="1">
      <alignment horizontal="left" vertical="center"/>
      <protection hidden="1"/>
    </xf>
    <xf numFmtId="0" fontId="0" fillId="34" borderId="17" xfId="0" applyFont="1" applyFill="1" applyBorder="1" applyAlignment="1" applyProtection="1">
      <alignment horizontal="left" vertical="center"/>
      <protection hidden="1"/>
    </xf>
    <xf numFmtId="0" fontId="96" fillId="0" borderId="23" xfId="0" applyFont="1" applyFill="1" applyBorder="1" applyAlignment="1" applyProtection="1">
      <alignment horizontal="left" wrapText="1"/>
      <protection hidden="1"/>
    </xf>
    <xf numFmtId="0" fontId="96" fillId="0" borderId="12" xfId="0" applyFont="1" applyFill="1" applyBorder="1" applyAlignment="1" applyProtection="1">
      <alignment horizontal="left" wrapText="1"/>
      <protection hidden="1"/>
    </xf>
    <xf numFmtId="0" fontId="52" fillId="34" borderId="0" xfId="53" applyFont="1" applyFill="1" applyAlignment="1" applyProtection="1">
      <alignment horizontal="left" vertical="center" wrapText="1"/>
      <protection hidden="1"/>
    </xf>
    <xf numFmtId="0" fontId="52" fillId="0" borderId="0" xfId="53" applyFont="1" applyAlignment="1" applyProtection="1">
      <alignment horizontal="left" vertical="center" wrapText="1"/>
      <protection hidden="1"/>
    </xf>
    <xf numFmtId="0" fontId="0" fillId="34" borderId="14" xfId="53" applyFont="1" applyFill="1" applyBorder="1" applyAlignment="1" applyProtection="1">
      <alignment horizontal="left" vertical="center"/>
      <protection hidden="1"/>
    </xf>
    <xf numFmtId="0" fontId="0" fillId="0" borderId="0" xfId="53" applyFont="1" applyBorder="1" applyAlignment="1" applyProtection="1">
      <alignment vertical="center"/>
      <protection hidden="1"/>
    </xf>
    <xf numFmtId="0" fontId="0" fillId="0" borderId="18" xfId="53" applyFont="1" applyBorder="1" applyAlignment="1" applyProtection="1">
      <alignment vertical="center"/>
      <protection hidden="1"/>
    </xf>
    <xf numFmtId="0" fontId="70" fillId="34" borderId="147" xfId="0" applyFont="1" applyFill="1" applyBorder="1" applyAlignment="1" applyProtection="1">
      <alignment horizontal="right" vertical="center"/>
      <protection hidden="1"/>
    </xf>
    <xf numFmtId="0" fontId="70" fillId="34" borderId="148" xfId="0" applyFont="1" applyFill="1" applyBorder="1" applyAlignment="1" applyProtection="1">
      <alignment horizontal="right" vertical="center"/>
      <protection hidden="1"/>
    </xf>
    <xf numFmtId="0" fontId="70" fillId="34" borderId="149" xfId="0" applyFont="1" applyFill="1" applyBorder="1" applyAlignment="1" applyProtection="1">
      <alignment horizontal="right" vertical="center"/>
      <protection hidden="1"/>
    </xf>
    <xf numFmtId="0" fontId="9" fillId="41" borderId="0" xfId="0" applyFont="1" applyFill="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20" fillId="34" borderId="0" xfId="0" applyFont="1" applyFill="1" applyAlignment="1" applyProtection="1">
      <alignment horizontal="left" vertical="center" wrapText="1"/>
      <protection hidden="1"/>
    </xf>
    <xf numFmtId="0" fontId="0" fillId="0" borderId="0" xfId="0" applyFont="1" applyAlignment="1" applyProtection="1">
      <alignment vertical="center"/>
      <protection hidden="1"/>
    </xf>
    <xf numFmtId="0" fontId="98"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10" fillId="34" borderId="0" xfId="53" applyFont="1" applyFill="1" applyAlignment="1" applyProtection="1">
      <alignment horizontal="left" vertical="center" wrapText="1"/>
      <protection hidden="1"/>
    </xf>
    <xf numFmtId="0" fontId="52" fillId="0" borderId="19" xfId="0" applyFont="1" applyFill="1" applyBorder="1" applyAlignment="1" applyProtection="1">
      <alignment horizontal="center"/>
      <protection hidden="1"/>
    </xf>
    <xf numFmtId="0" fontId="52" fillId="0" borderId="20" xfId="0" applyFont="1" applyFill="1" applyBorder="1" applyAlignment="1" applyProtection="1">
      <alignment horizontal="center"/>
      <protection hidden="1"/>
    </xf>
    <xf numFmtId="0" fontId="52" fillId="0" borderId="21" xfId="0" applyFont="1" applyFill="1" applyBorder="1" applyAlignment="1" applyProtection="1">
      <alignment horizontal="center"/>
      <protection hidden="1"/>
    </xf>
    <xf numFmtId="0" fontId="0" fillId="34" borderId="14" xfId="0" applyFont="1" applyFill="1" applyBorder="1" applyAlignment="1" applyProtection="1">
      <alignment horizontal="left" vertical="center" wrapText="1"/>
      <protection hidden="1"/>
    </xf>
    <xf numFmtId="0" fontId="0" fillId="34" borderId="18" xfId="0" applyFont="1" applyFill="1" applyBorder="1" applyAlignment="1" applyProtection="1">
      <alignment horizontal="left" vertical="center" wrapText="1"/>
      <protection hidden="1"/>
    </xf>
    <xf numFmtId="0" fontId="0" fillId="34" borderId="19" xfId="0" applyFont="1" applyFill="1" applyBorder="1" applyAlignment="1" applyProtection="1">
      <alignment horizontal="left" vertical="center" wrapText="1"/>
      <protection hidden="1"/>
    </xf>
    <xf numFmtId="0" fontId="0" fillId="34" borderId="20" xfId="0" applyFont="1" applyFill="1" applyBorder="1" applyAlignment="1" applyProtection="1">
      <alignment horizontal="left" vertical="center" wrapText="1"/>
      <protection hidden="1"/>
    </xf>
    <xf numFmtId="0" fontId="0" fillId="34" borderId="21" xfId="0" applyFont="1" applyFill="1" applyBorder="1" applyAlignment="1" applyProtection="1">
      <alignment horizontal="left" vertical="center" wrapText="1"/>
      <protection hidden="1"/>
    </xf>
    <xf numFmtId="0" fontId="0" fillId="34" borderId="14" xfId="53" applyFont="1" applyFill="1" applyBorder="1" applyAlignment="1" applyProtection="1">
      <alignment horizontal="left" vertical="center" wrapText="1"/>
      <protection hidden="1"/>
    </xf>
    <xf numFmtId="0" fontId="0" fillId="0" borderId="0" xfId="53" applyFont="1" applyBorder="1" applyAlignment="1" applyProtection="1">
      <alignment vertical="center" wrapText="1"/>
      <protection hidden="1"/>
    </xf>
    <xf numFmtId="0" fontId="0" fillId="0" borderId="18" xfId="53" applyFont="1" applyBorder="1" applyAlignment="1" applyProtection="1">
      <alignment vertical="center" wrapText="1"/>
      <protection hidden="1"/>
    </xf>
    <xf numFmtId="0" fontId="64" fillId="34" borderId="11" xfId="0" applyFont="1" applyFill="1" applyBorder="1" applyAlignment="1" applyProtection="1">
      <alignment horizontal="center" vertical="center" wrapText="1"/>
      <protection hidden="1"/>
    </xf>
    <xf numFmtId="0" fontId="43" fillId="37" borderId="0" xfId="0" applyFont="1" applyFill="1" applyBorder="1" applyAlignment="1" applyProtection="1">
      <alignment horizontal="center" vertical="center" wrapText="1"/>
      <protection hidden="1"/>
    </xf>
    <xf numFmtId="0" fontId="68" fillId="37" borderId="0" xfId="0" applyFont="1" applyFill="1" applyAlignment="1" applyProtection="1">
      <alignment horizontal="center" vertical="center" wrapText="1"/>
      <protection hidden="1"/>
    </xf>
    <xf numFmtId="0" fontId="35" fillId="34" borderId="14" xfId="0" applyFont="1" applyFill="1" applyBorder="1" applyAlignment="1" applyProtection="1">
      <alignment horizontal="left" vertical="center" wrapText="1"/>
      <protection hidden="1"/>
    </xf>
    <xf numFmtId="0" fontId="35" fillId="34" borderId="0" xfId="0" applyFont="1" applyFill="1" applyBorder="1" applyAlignment="1" applyProtection="1">
      <alignment horizontal="left" vertical="center" wrapText="1"/>
      <protection hidden="1"/>
    </xf>
    <xf numFmtId="0" fontId="64" fillId="34" borderId="20" xfId="0" applyFont="1" applyFill="1" applyBorder="1" applyAlignment="1" applyProtection="1">
      <alignment horizontal="center" vertical="center"/>
      <protection hidden="1"/>
    </xf>
    <xf numFmtId="0" fontId="35" fillId="34" borderId="19" xfId="0" applyFont="1" applyFill="1" applyBorder="1" applyAlignment="1" applyProtection="1">
      <alignment horizontal="left" vertical="center" wrapText="1"/>
      <protection hidden="1"/>
    </xf>
    <xf numFmtId="0" fontId="35" fillId="34" borderId="20" xfId="0" applyFont="1" applyFill="1" applyBorder="1" applyAlignment="1" applyProtection="1">
      <alignment horizontal="left" vertical="center" wrapText="1"/>
      <protection hidden="1"/>
    </xf>
    <xf numFmtId="0" fontId="35" fillId="34" borderId="15" xfId="0" applyFont="1" applyFill="1" applyBorder="1" applyAlignment="1" applyProtection="1">
      <alignment horizontal="left" wrapText="1"/>
      <protection hidden="1"/>
    </xf>
    <xf numFmtId="0" fontId="35" fillId="34" borderId="17" xfId="0" applyFont="1" applyFill="1" applyBorder="1" applyAlignment="1" applyProtection="1">
      <alignment horizontal="left" wrapText="1"/>
      <protection hidden="1"/>
    </xf>
    <xf numFmtId="0" fontId="35" fillId="34" borderId="19" xfId="0" applyFont="1" applyFill="1" applyBorder="1" applyAlignment="1" applyProtection="1">
      <alignment horizontal="left" wrapText="1"/>
      <protection hidden="1"/>
    </xf>
    <xf numFmtId="0" fontId="35" fillId="34" borderId="21" xfId="0" applyFont="1" applyFill="1" applyBorder="1" applyAlignment="1" applyProtection="1">
      <alignment horizontal="left" wrapText="1"/>
      <protection hidden="1"/>
    </xf>
    <xf numFmtId="0" fontId="35" fillId="34" borderId="20" xfId="0" applyFont="1" applyFill="1" applyBorder="1" applyAlignment="1" applyProtection="1">
      <alignment horizontal="center" vertical="center" wrapText="1"/>
      <protection hidden="1"/>
    </xf>
    <xf numFmtId="0" fontId="70" fillId="34" borderId="47" xfId="0" applyFont="1" applyFill="1" applyBorder="1" applyAlignment="1" applyProtection="1">
      <alignment horizontal="left" vertical="center" wrapText="1"/>
      <protection hidden="1"/>
    </xf>
    <xf numFmtId="0" fontId="70" fillId="34" borderId="0" xfId="0" applyFont="1" applyFill="1" applyBorder="1" applyAlignment="1" applyProtection="1">
      <alignment horizontal="left" vertical="center" wrapText="1"/>
      <protection hidden="1"/>
    </xf>
    <xf numFmtId="0" fontId="35" fillId="34" borderId="11" xfId="0" applyFont="1" applyFill="1" applyBorder="1" applyAlignment="1" applyProtection="1">
      <alignment vertical="center"/>
      <protection hidden="1"/>
    </xf>
    <xf numFmtId="0" fontId="64" fillId="34" borderId="150" xfId="0" applyFont="1" applyFill="1" applyBorder="1" applyAlignment="1" applyProtection="1">
      <alignment horizontal="center" vertical="center" wrapText="1"/>
      <protection hidden="1"/>
    </xf>
    <xf numFmtId="0" fontId="35" fillId="34" borderId="13" xfId="0" applyFont="1" applyFill="1" applyBorder="1" applyAlignment="1" applyProtection="1">
      <alignment vertical="center"/>
      <protection hidden="1"/>
    </xf>
    <xf numFmtId="0" fontId="64" fillId="34" borderId="13" xfId="0" applyFont="1" applyFill="1" applyBorder="1" applyAlignment="1" applyProtection="1">
      <alignment horizontal="center" vertical="center" wrapText="1"/>
      <protection hidden="1"/>
    </xf>
    <xf numFmtId="0" fontId="35" fillId="34" borderId="13" xfId="0" applyFont="1" applyFill="1" applyBorder="1" applyAlignment="1" applyProtection="1">
      <alignment horizontal="left" vertical="center" wrapText="1"/>
      <protection hidden="1"/>
    </xf>
    <xf numFmtId="0" fontId="35" fillId="34" borderId="11" xfId="0" applyFont="1" applyFill="1" applyBorder="1" applyAlignment="1" applyProtection="1">
      <alignment horizontal="left" vertical="center" wrapText="1"/>
      <protection hidden="1"/>
    </xf>
    <xf numFmtId="0" fontId="35" fillId="34" borderId="22" xfId="0" applyFont="1" applyFill="1" applyBorder="1" applyAlignment="1" applyProtection="1">
      <alignment vertical="center"/>
      <protection hidden="1"/>
    </xf>
    <xf numFmtId="0" fontId="35" fillId="34" borderId="23" xfId="0" applyFont="1" applyFill="1" applyBorder="1" applyAlignment="1" applyProtection="1">
      <alignment vertical="center"/>
      <protection hidden="1"/>
    </xf>
    <xf numFmtId="0" fontId="35" fillId="34" borderId="12" xfId="0" applyFont="1" applyFill="1" applyBorder="1" applyAlignment="1" applyProtection="1">
      <alignment vertical="center"/>
      <protection hidden="1"/>
    </xf>
    <xf numFmtId="0" fontId="44" fillId="34" borderId="151" xfId="0" applyFont="1" applyFill="1" applyBorder="1" applyAlignment="1" applyProtection="1">
      <alignment horizontal="center" vertical="center" wrapText="1"/>
      <protection hidden="1"/>
    </xf>
    <xf numFmtId="0" fontId="44" fillId="34" borderId="52" xfId="0" applyFont="1" applyFill="1" applyBorder="1" applyAlignment="1" applyProtection="1">
      <alignment horizontal="center" vertical="center" wrapText="1"/>
      <protection hidden="1"/>
    </xf>
    <xf numFmtId="0" fontId="44" fillId="34" borderId="152" xfId="0" applyFont="1" applyFill="1" applyBorder="1" applyAlignment="1" applyProtection="1">
      <alignment horizontal="center" vertical="center" wrapText="1"/>
      <protection hidden="1"/>
    </xf>
    <xf numFmtId="0" fontId="35" fillId="34" borderId="15" xfId="0" applyFont="1" applyFill="1" applyBorder="1" applyAlignment="1" applyProtection="1">
      <alignment horizontal="left" vertical="center"/>
      <protection hidden="1"/>
    </xf>
    <xf numFmtId="0" fontId="35" fillId="34" borderId="16" xfId="0" applyFont="1" applyFill="1" applyBorder="1" applyAlignment="1" applyProtection="1">
      <alignment horizontal="left" vertical="center"/>
      <protection hidden="1"/>
    </xf>
    <xf numFmtId="0" fontId="35" fillId="34" borderId="17" xfId="0" applyFont="1" applyFill="1" applyBorder="1" applyAlignment="1" applyProtection="1">
      <alignment horizontal="left" vertical="center"/>
      <protection hidden="1"/>
    </xf>
    <xf numFmtId="0" fontId="35" fillId="34" borderId="19" xfId="0" applyFont="1" applyFill="1" applyBorder="1" applyAlignment="1" applyProtection="1">
      <alignment horizontal="left" vertical="center"/>
      <protection hidden="1"/>
    </xf>
    <xf numFmtId="0" fontId="35" fillId="34" borderId="20" xfId="0" applyFont="1" applyFill="1" applyBorder="1" applyAlignment="1" applyProtection="1">
      <alignment horizontal="left" vertical="center"/>
      <protection hidden="1"/>
    </xf>
    <xf numFmtId="0" fontId="35" fillId="34" borderId="21" xfId="0" applyFont="1" applyFill="1" applyBorder="1" applyAlignment="1" applyProtection="1">
      <alignment horizontal="left" vertical="center"/>
      <protection hidden="1"/>
    </xf>
    <xf numFmtId="0" fontId="64" fillId="34" borderId="15" xfId="0" applyFont="1" applyFill="1" applyBorder="1" applyAlignment="1" applyProtection="1">
      <alignment horizontal="center" vertical="center" wrapText="1"/>
      <protection hidden="1"/>
    </xf>
    <xf numFmtId="0" fontId="64" fillId="34" borderId="16" xfId="0" applyFont="1" applyFill="1" applyBorder="1" applyAlignment="1" applyProtection="1">
      <alignment horizontal="center" vertical="center" wrapText="1"/>
      <protection hidden="1"/>
    </xf>
    <xf numFmtId="0" fontId="64" fillId="34" borderId="17" xfId="0" applyFont="1" applyFill="1" applyBorder="1" applyAlignment="1" applyProtection="1">
      <alignment horizontal="center" vertical="center" wrapText="1"/>
      <protection hidden="1"/>
    </xf>
    <xf numFmtId="0" fontId="35" fillId="34" borderId="14" xfId="0" applyFont="1" applyFill="1" applyBorder="1" applyAlignment="1" applyProtection="1">
      <alignment horizontal="left" vertical="center"/>
      <protection hidden="1"/>
    </xf>
    <xf numFmtId="0" fontId="35" fillId="34" borderId="0" xfId="0" applyFont="1" applyFill="1" applyBorder="1" applyAlignment="1" applyProtection="1">
      <alignment horizontal="left" vertical="center"/>
      <protection hidden="1"/>
    </xf>
    <xf numFmtId="0" fontId="35" fillId="34" borderId="18" xfId="0" applyFont="1" applyFill="1" applyBorder="1" applyAlignment="1" applyProtection="1">
      <alignment horizontal="left" vertical="center"/>
      <protection hidden="1"/>
    </xf>
    <xf numFmtId="0" fontId="33" fillId="37" borderId="0" xfId="0" applyFont="1" applyFill="1" applyAlignment="1" applyProtection="1">
      <alignment horizontal="center" vertical="center"/>
      <protection hidden="1"/>
    </xf>
    <xf numFmtId="0" fontId="64" fillId="34" borderId="0" xfId="0" applyFont="1" applyFill="1" applyBorder="1" applyAlignment="1" applyProtection="1">
      <alignment horizontal="left" vertical="center" wrapText="1"/>
      <protection hidden="1"/>
    </xf>
    <xf numFmtId="0" fontId="71" fillId="34" borderId="0" xfId="0" applyFont="1" applyFill="1" applyBorder="1" applyAlignment="1" applyProtection="1">
      <alignment horizontal="center" vertical="center" wrapText="1"/>
      <protection hidden="1"/>
    </xf>
    <xf numFmtId="0" fontId="15" fillId="55" borderId="0" xfId="0" applyFont="1" applyFill="1" applyBorder="1" applyAlignment="1" applyProtection="1">
      <alignment horizontal="center" vertical="center"/>
      <protection hidden="1"/>
    </xf>
    <xf numFmtId="0" fontId="64" fillId="34" borderId="0" xfId="0" applyFont="1" applyFill="1" applyBorder="1" applyAlignment="1" applyProtection="1">
      <alignment horizontal="center" vertical="center"/>
      <protection hidden="1"/>
    </xf>
    <xf numFmtId="0" fontId="33" fillId="37" borderId="0" xfId="0" applyFont="1" applyFill="1" applyBorder="1" applyAlignment="1" applyProtection="1">
      <alignment horizontal="center" vertical="center"/>
      <protection hidden="1"/>
    </xf>
    <xf numFmtId="0" fontId="64" fillId="0" borderId="11" xfId="0" applyFont="1" applyFill="1" applyBorder="1" applyAlignment="1" applyProtection="1">
      <alignment horizontal="center" vertical="center" wrapText="1"/>
      <protection hidden="1"/>
    </xf>
    <xf numFmtId="0" fontId="26" fillId="34" borderId="11" xfId="0" applyFont="1" applyFill="1" applyBorder="1" applyAlignment="1" applyProtection="1">
      <alignment horizontal="left" vertical="center" wrapText="1"/>
      <protection hidden="1"/>
    </xf>
    <xf numFmtId="0" fontId="16" fillId="34" borderId="11" xfId="0" applyFont="1" applyFill="1" applyBorder="1" applyAlignment="1" applyProtection="1">
      <alignment horizontal="center" vertical="center"/>
      <protection hidden="1"/>
    </xf>
    <xf numFmtId="0" fontId="26" fillId="34" borderId="22" xfId="0" applyFont="1" applyFill="1" applyBorder="1" applyAlignment="1" applyProtection="1">
      <alignment horizontal="center" vertical="center" wrapText="1"/>
      <protection hidden="1"/>
    </xf>
    <xf numFmtId="0" fontId="26" fillId="34" borderId="23" xfId="0" applyFont="1" applyFill="1" applyBorder="1" applyAlignment="1" applyProtection="1">
      <alignment horizontal="center" vertical="center" wrapText="1"/>
      <protection hidden="1"/>
    </xf>
    <xf numFmtId="0" fontId="26" fillId="34" borderId="12" xfId="0" applyFont="1" applyFill="1" applyBorder="1" applyAlignment="1" applyProtection="1">
      <alignment horizontal="center" vertical="center" wrapText="1"/>
      <protection hidden="1"/>
    </xf>
    <xf numFmtId="0" fontId="64" fillId="34" borderId="0" xfId="0" applyFont="1" applyFill="1" applyBorder="1" applyAlignment="1" applyProtection="1">
      <alignment horizontal="center" vertical="center" wrapText="1"/>
      <protection hidden="1"/>
    </xf>
    <xf numFmtId="0" fontId="15" fillId="34" borderId="0" xfId="0" applyFont="1" applyFill="1" applyBorder="1" applyAlignment="1" applyProtection="1">
      <alignment horizontal="center" vertical="center"/>
      <protection hidden="1"/>
    </xf>
    <xf numFmtId="0" fontId="64" fillId="34" borderId="0" xfId="0" applyFont="1" applyFill="1" applyAlignment="1" applyProtection="1">
      <alignment horizontal="left" vertical="center" wrapText="1"/>
      <protection hidden="1"/>
    </xf>
    <xf numFmtId="0" fontId="64" fillId="0" borderId="0" xfId="0" applyFont="1" applyAlignment="1" applyProtection="1">
      <alignment horizontal="left" vertical="center" wrapText="1"/>
      <protection hidden="1"/>
    </xf>
    <xf numFmtId="0" fontId="68" fillId="37" borderId="0" xfId="0" applyFont="1" applyFill="1" applyAlignment="1" applyProtection="1">
      <alignment horizontal="center" vertical="center"/>
      <protection hidden="1"/>
    </xf>
    <xf numFmtId="0" fontId="0" fillId="34" borderId="0" xfId="0" applyFill="1" applyAlignment="1" applyProtection="1">
      <alignment horizontal="left" vertical="center" wrapText="1"/>
      <protection hidden="1"/>
    </xf>
    <xf numFmtId="0" fontId="52" fillId="34" borderId="0" xfId="0" applyFont="1" applyFill="1" applyAlignment="1" applyProtection="1">
      <alignment horizontal="left" vertical="center" wrapText="1"/>
      <protection hidden="1"/>
    </xf>
    <xf numFmtId="0" fontId="64" fillId="34" borderId="0" xfId="0" applyFont="1" applyFill="1" applyAlignment="1" applyProtection="1" quotePrefix="1">
      <alignment horizontal="left" vertical="center" wrapText="1"/>
      <protection hidden="1"/>
    </xf>
    <xf numFmtId="0" fontId="32" fillId="0" borderId="0" xfId="0" applyFont="1" applyAlignment="1" applyProtection="1">
      <alignment horizontal="left" vertical="center" wrapText="1"/>
      <protection hidden="1"/>
    </xf>
    <xf numFmtId="0" fontId="10" fillId="34" borderId="0" xfId="0" applyFont="1" applyFill="1" applyAlignment="1" applyProtection="1">
      <alignment horizontal="left" vertical="center"/>
      <protection hidden="1"/>
    </xf>
    <xf numFmtId="0" fontId="0" fillId="34" borderId="0" xfId="0" applyFill="1" applyAlignment="1" applyProtection="1">
      <alignment horizontal="left" vertical="center"/>
      <protection hidden="1"/>
    </xf>
    <xf numFmtId="0" fontId="89" fillId="37" borderId="0" xfId="0" applyFont="1" applyFill="1" applyAlignment="1" applyProtection="1">
      <alignment horizontal="center" vertical="center" wrapText="1"/>
      <protection hidden="1"/>
    </xf>
    <xf numFmtId="0" fontId="64" fillId="0" borderId="19" xfId="0" applyFont="1" applyFill="1" applyBorder="1" applyAlignment="1" applyProtection="1">
      <alignment horizontal="center"/>
      <protection hidden="1"/>
    </xf>
    <xf numFmtId="0" fontId="64" fillId="0" borderId="20" xfId="0" applyFont="1" applyFill="1" applyBorder="1" applyAlignment="1" applyProtection="1">
      <alignment horizontal="center"/>
      <protection hidden="1"/>
    </xf>
    <xf numFmtId="0" fontId="64" fillId="0" borderId="21" xfId="0" applyFont="1" applyFill="1" applyBorder="1" applyAlignment="1" applyProtection="1">
      <alignment horizontal="center"/>
      <protection hidden="1"/>
    </xf>
    <xf numFmtId="0" fontId="73" fillId="34" borderId="0" xfId="0" applyFont="1" applyFill="1" applyAlignment="1" applyProtection="1">
      <alignment horizontal="left" vertical="center" wrapText="1"/>
      <protection hidden="1"/>
    </xf>
    <xf numFmtId="0" fontId="73" fillId="0" borderId="0" xfId="0" applyFont="1" applyAlignment="1" applyProtection="1">
      <alignment horizontal="left" vertical="center" wrapText="1"/>
      <protection hidden="1"/>
    </xf>
    <xf numFmtId="0" fontId="65" fillId="34" borderId="0" xfId="0" applyFont="1" applyFill="1" applyAlignment="1" applyProtection="1">
      <alignment horizontal="left" vertical="center" wrapText="1"/>
      <protection hidden="1"/>
    </xf>
    <xf numFmtId="0" fontId="35" fillId="37" borderId="0" xfId="0" applyFont="1" applyFill="1" applyAlignment="1" applyProtection="1">
      <alignment horizontal="center" vertical="center" wrapText="1"/>
      <protection hidden="1"/>
    </xf>
    <xf numFmtId="0" fontId="64" fillId="34" borderId="22" xfId="0" applyFont="1" applyFill="1" applyBorder="1" applyAlignment="1" applyProtection="1">
      <alignment horizontal="center" vertical="center" wrapText="1"/>
      <protection hidden="1"/>
    </xf>
    <xf numFmtId="0" fontId="64" fillId="34" borderId="12" xfId="0" applyFont="1" applyFill="1" applyBorder="1" applyAlignment="1" applyProtection="1">
      <alignment horizontal="center" vertical="center" wrapText="1"/>
      <protection hidden="1"/>
    </xf>
    <xf numFmtId="0" fontId="77" fillId="0" borderId="16" xfId="0" applyFont="1" applyFill="1" applyBorder="1" applyAlignment="1" applyProtection="1">
      <alignment horizontal="left" wrapText="1"/>
      <protection hidden="1"/>
    </xf>
    <xf numFmtId="0" fontId="77" fillId="0" borderId="17" xfId="0" applyFont="1" applyFill="1" applyBorder="1" applyAlignment="1" applyProtection="1">
      <alignment horizontal="left" wrapText="1"/>
      <protection hidden="1"/>
    </xf>
    <xf numFmtId="0" fontId="35" fillId="0" borderId="15" xfId="0" applyFont="1" applyFill="1" applyBorder="1" applyAlignment="1" applyProtection="1">
      <alignment horizontal="left" vertical="top" wrapText="1"/>
      <protection hidden="1"/>
    </xf>
    <xf numFmtId="0" fontId="35" fillId="0" borderId="16" xfId="0" applyFont="1" applyFill="1" applyBorder="1" applyAlignment="1" applyProtection="1">
      <alignment horizontal="left" vertical="top" wrapText="1"/>
      <protection hidden="1"/>
    </xf>
    <xf numFmtId="0" fontId="35" fillId="0" borderId="15" xfId="0" applyFont="1" applyFill="1" applyBorder="1" applyAlignment="1" applyProtection="1">
      <alignment horizontal="left"/>
      <protection hidden="1"/>
    </xf>
    <xf numFmtId="0" fontId="35" fillId="0" borderId="16" xfId="0" applyFont="1" applyFill="1" applyBorder="1" applyAlignment="1" applyProtection="1">
      <alignment horizontal="left"/>
      <protection hidden="1"/>
    </xf>
    <xf numFmtId="0" fontId="108" fillId="34" borderId="19" xfId="46" applyFont="1" applyFill="1" applyBorder="1" applyAlignment="1" applyProtection="1">
      <alignment horizontal="left" vertical="center" wrapText="1"/>
      <protection hidden="1"/>
    </xf>
    <xf numFmtId="0" fontId="108" fillId="34" borderId="20" xfId="46" applyFont="1" applyFill="1" applyBorder="1" applyAlignment="1" applyProtection="1">
      <alignment horizontal="left" vertical="center" wrapText="1"/>
      <protection hidden="1"/>
    </xf>
    <xf numFmtId="0" fontId="108" fillId="34" borderId="21" xfId="46" applyFont="1" applyFill="1" applyBorder="1" applyAlignment="1" applyProtection="1">
      <alignment horizontal="left" vertical="center" wrapText="1"/>
      <protection hidden="1"/>
    </xf>
    <xf numFmtId="0" fontId="17" fillId="37" borderId="0" xfId="0" applyFont="1" applyFill="1" applyAlignment="1" applyProtection="1">
      <alignment horizontal="center" vertical="center"/>
      <protection hidden="1"/>
    </xf>
    <xf numFmtId="0" fontId="64" fillId="34" borderId="22" xfId="0" applyFont="1" applyFill="1" applyBorder="1" applyAlignment="1" applyProtection="1">
      <alignment horizontal="center" vertical="center"/>
      <protection hidden="1"/>
    </xf>
    <xf numFmtId="0" fontId="64" fillId="34" borderId="23" xfId="0" applyFont="1" applyFill="1" applyBorder="1" applyAlignment="1" applyProtection="1">
      <alignment horizontal="center" vertical="center"/>
      <protection hidden="1"/>
    </xf>
    <xf numFmtId="0" fontId="64" fillId="34" borderId="12" xfId="0" applyFont="1" applyFill="1" applyBorder="1" applyAlignment="1" applyProtection="1">
      <alignment horizontal="center" vertical="center"/>
      <protection hidden="1"/>
    </xf>
    <xf numFmtId="0" fontId="35" fillId="34" borderId="11" xfId="0" applyFont="1" applyFill="1" applyBorder="1" applyAlignment="1" applyProtection="1">
      <alignment vertical="center" wrapText="1"/>
      <protection hidden="1"/>
    </xf>
    <xf numFmtId="0" fontId="64" fillId="34" borderId="20" xfId="0" applyFont="1" applyFill="1" applyBorder="1" applyAlignment="1" applyProtection="1">
      <alignment horizontal="left" vertical="center" wrapText="1"/>
      <protection hidden="1"/>
    </xf>
    <xf numFmtId="0" fontId="64" fillId="34" borderId="21" xfId="0" applyFont="1" applyFill="1" applyBorder="1" applyAlignment="1" applyProtection="1">
      <alignment horizontal="left" vertical="center" wrapText="1"/>
      <protection hidden="1"/>
    </xf>
    <xf numFmtId="0" fontId="64" fillId="34" borderId="22" xfId="0" applyFont="1" applyFill="1" applyBorder="1" applyAlignment="1" applyProtection="1">
      <alignment horizontal="center" wrapText="1"/>
      <protection hidden="1"/>
    </xf>
    <xf numFmtId="0" fontId="64" fillId="34" borderId="23" xfId="0" applyFont="1" applyFill="1" applyBorder="1" applyAlignment="1" applyProtection="1">
      <alignment horizontal="center" wrapText="1"/>
      <protection hidden="1"/>
    </xf>
    <xf numFmtId="0" fontId="64" fillId="34" borderId="12" xfId="0" applyFont="1" applyFill="1" applyBorder="1" applyAlignment="1" applyProtection="1">
      <alignment horizontal="center" wrapText="1"/>
      <protection hidden="1"/>
    </xf>
    <xf numFmtId="0" fontId="64" fillId="0" borderId="47" xfId="0"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wrapText="1"/>
      <protection hidden="1"/>
    </xf>
    <xf numFmtId="0" fontId="64" fillId="34" borderId="15" xfId="0" applyFont="1" applyFill="1" applyBorder="1" applyAlignment="1" applyProtection="1">
      <alignment horizontal="center" vertical="center" wrapText="1"/>
      <protection/>
    </xf>
    <xf numFmtId="0" fontId="64" fillId="34" borderId="16" xfId="0" applyFont="1" applyFill="1" applyBorder="1" applyAlignment="1" applyProtection="1">
      <alignment horizontal="center" vertical="center" wrapText="1"/>
      <protection/>
    </xf>
    <xf numFmtId="0" fontId="64" fillId="34" borderId="17" xfId="0" applyFont="1" applyFill="1" applyBorder="1" applyAlignment="1" applyProtection="1">
      <alignment horizontal="center" vertical="center" wrapText="1"/>
      <protection/>
    </xf>
    <xf numFmtId="0" fontId="64" fillId="34" borderId="13" xfId="0" applyFont="1" applyFill="1" applyBorder="1" applyAlignment="1" applyProtection="1">
      <alignment horizontal="center" vertical="center" wrapText="1"/>
      <protection/>
    </xf>
    <xf numFmtId="0" fontId="35" fillId="34" borderId="22" xfId="0" applyFont="1" applyFill="1" applyBorder="1" applyAlignment="1" applyProtection="1">
      <alignment vertical="center" wrapText="1"/>
      <protection hidden="1"/>
    </xf>
    <xf numFmtId="0" fontId="35" fillId="34" borderId="23" xfId="0" applyFont="1" applyFill="1" applyBorder="1" applyAlignment="1" applyProtection="1">
      <alignment vertical="center" wrapText="1"/>
      <protection hidden="1"/>
    </xf>
    <xf numFmtId="0" fontId="35" fillId="34" borderId="12" xfId="0" applyFont="1" applyFill="1" applyBorder="1" applyAlignment="1" applyProtection="1">
      <alignment vertical="center" wrapText="1"/>
      <protection hidden="1"/>
    </xf>
    <xf numFmtId="0" fontId="64" fillId="34" borderId="23" xfId="0" applyFont="1" applyFill="1" applyBorder="1" applyAlignment="1" applyProtection="1">
      <alignment horizontal="center" vertical="center" wrapText="1"/>
      <protection hidden="1"/>
    </xf>
    <xf numFmtId="0" fontId="1" fillId="34" borderId="0" xfId="0" applyFont="1" applyFill="1" applyAlignment="1" applyProtection="1">
      <alignment horizontal="left" vertical="center" wrapText="1"/>
      <protection hidden="1"/>
    </xf>
    <xf numFmtId="0" fontId="2" fillId="34" borderId="0" xfId="0" applyFont="1" applyFill="1" applyAlignment="1" applyProtection="1">
      <alignment horizontal="left" vertical="center" wrapText="1"/>
      <protection hidden="1"/>
    </xf>
    <xf numFmtId="0" fontId="70" fillId="34" borderId="0" xfId="0" applyFont="1" applyFill="1" applyBorder="1" applyAlignment="1" applyProtection="1">
      <alignment horizontal="center" vertical="center" wrapText="1"/>
      <protection hidden="1"/>
    </xf>
    <xf numFmtId="0" fontId="53" fillId="34" borderId="0" xfId="0" applyFont="1" applyFill="1" applyBorder="1" applyAlignment="1" applyProtection="1">
      <alignment horizontal="center"/>
      <protection hidden="1"/>
    </xf>
    <xf numFmtId="0" fontId="35" fillId="34" borderId="11" xfId="0" applyFont="1" applyFill="1" applyBorder="1" applyAlignment="1" applyProtection="1">
      <alignment horizontal="center" vertical="center"/>
      <protection hidden="1"/>
    </xf>
    <xf numFmtId="0" fontId="42" fillId="37" borderId="0" xfId="0" applyFont="1" applyFill="1" applyAlignment="1" applyProtection="1">
      <alignment horizontal="center" vertical="center" wrapText="1"/>
      <protection hidden="1"/>
    </xf>
    <xf numFmtId="0" fontId="45" fillId="34" borderId="0" xfId="0" applyFont="1" applyFill="1" applyAlignment="1" applyProtection="1">
      <alignment vertical="center"/>
      <protection hidden="1"/>
    </xf>
    <xf numFmtId="0" fontId="32" fillId="34" borderId="14" xfId="0" applyFont="1" applyFill="1" applyBorder="1" applyAlignment="1" applyProtection="1">
      <alignment horizontal="left" vertical="center" wrapText="1"/>
      <protection hidden="1"/>
    </xf>
    <xf numFmtId="0" fontId="32" fillId="0" borderId="0" xfId="0" applyFont="1" applyBorder="1" applyAlignment="1" applyProtection="1">
      <alignment vertical="center"/>
      <protection hidden="1"/>
    </xf>
    <xf numFmtId="0" fontId="32" fillId="0" borderId="18" xfId="0" applyFont="1" applyBorder="1" applyAlignment="1" applyProtection="1">
      <alignment vertical="center"/>
      <protection hidden="1"/>
    </xf>
    <xf numFmtId="0" fontId="32" fillId="34" borderId="19" xfId="0" applyFont="1" applyFill="1" applyBorder="1" applyAlignment="1" applyProtection="1">
      <alignment horizontal="left" vertical="center" wrapText="1"/>
      <protection hidden="1"/>
    </xf>
    <xf numFmtId="0" fontId="32" fillId="0" borderId="20" xfId="0" applyFont="1" applyBorder="1" applyAlignment="1" applyProtection="1">
      <alignment vertical="center"/>
      <protection hidden="1"/>
    </xf>
    <xf numFmtId="0" fontId="32" fillId="0" borderId="21" xfId="0" applyFont="1" applyBorder="1" applyAlignment="1" applyProtection="1">
      <alignment vertical="center"/>
      <protection hidden="1"/>
    </xf>
    <xf numFmtId="0" fontId="15" fillId="41" borderId="0" xfId="0" applyFont="1" applyFill="1" applyAlignment="1" applyProtection="1">
      <alignment horizontal="left" vertical="center" wrapText="1"/>
      <protection hidden="1"/>
    </xf>
    <xf numFmtId="0" fontId="9" fillId="0" borderId="0" xfId="0" applyFont="1" applyAlignment="1" applyProtection="1">
      <alignment vertical="center"/>
      <protection hidden="1"/>
    </xf>
    <xf numFmtId="0" fontId="32" fillId="34" borderId="15" xfId="0" applyFont="1" applyFill="1" applyBorder="1" applyAlignment="1" applyProtection="1">
      <alignment horizontal="left" vertical="center"/>
      <protection hidden="1"/>
    </xf>
    <xf numFmtId="0" fontId="32" fillId="0" borderId="16" xfId="0" applyFont="1" applyBorder="1" applyAlignment="1" applyProtection="1">
      <alignment vertical="center"/>
      <protection hidden="1"/>
    </xf>
    <xf numFmtId="0" fontId="32" fillId="0" borderId="17" xfId="0" applyFont="1" applyBorder="1" applyAlignment="1" applyProtection="1">
      <alignment vertical="center"/>
      <protection hidden="1"/>
    </xf>
    <xf numFmtId="0" fontId="69" fillId="34" borderId="19" xfId="0" applyFont="1" applyFill="1" applyBorder="1" applyAlignment="1" applyProtection="1">
      <alignment horizontal="left" vertical="center" wrapText="1"/>
      <protection hidden="1"/>
    </xf>
    <xf numFmtId="0" fontId="69" fillId="0" borderId="20" xfId="0" applyFont="1" applyBorder="1" applyAlignment="1" applyProtection="1">
      <alignment vertical="center"/>
      <protection hidden="1"/>
    </xf>
    <xf numFmtId="0" fontId="69" fillId="0" borderId="21" xfId="0" applyFont="1" applyBorder="1" applyAlignment="1" applyProtection="1">
      <alignment vertical="center"/>
      <protection hidden="1"/>
    </xf>
    <xf numFmtId="0" fontId="53" fillId="41" borderId="0" xfId="0" applyFont="1" applyFill="1" applyAlignment="1" applyProtection="1">
      <alignment horizontal="left" vertical="center" wrapText="1"/>
      <protection hidden="1"/>
    </xf>
    <xf numFmtId="0" fontId="51" fillId="0" borderId="0" xfId="0" applyFont="1" applyAlignment="1" applyProtection="1">
      <alignment vertical="center"/>
      <protection hidden="1"/>
    </xf>
    <xf numFmtId="0" fontId="44" fillId="34" borderId="22" xfId="0" applyFont="1" applyFill="1" applyBorder="1" applyAlignment="1" applyProtection="1">
      <alignment horizontal="center" vertical="center"/>
      <protection hidden="1"/>
    </xf>
    <xf numFmtId="0" fontId="44" fillId="0" borderId="23" xfId="0" applyFont="1" applyBorder="1" applyAlignment="1" applyProtection="1">
      <alignment horizontal="center" vertical="center"/>
      <protection hidden="1"/>
    </xf>
    <xf numFmtId="0" fontId="44" fillId="0" borderId="12" xfId="0" applyFont="1" applyBorder="1" applyAlignment="1" applyProtection="1">
      <alignment horizontal="center" vertical="center"/>
      <protection hidden="1"/>
    </xf>
    <xf numFmtId="0" fontId="33" fillId="41" borderId="94" xfId="0" applyFont="1" applyFill="1" applyBorder="1" applyAlignment="1" applyProtection="1">
      <alignment horizontal="center" vertical="center"/>
      <protection hidden="1"/>
    </xf>
    <xf numFmtId="0" fontId="33" fillId="41" borderId="83" xfId="0" applyFont="1" applyFill="1" applyBorder="1" applyAlignment="1" applyProtection="1">
      <alignment horizontal="center" vertical="center"/>
      <protection hidden="1"/>
    </xf>
    <xf numFmtId="0" fontId="33" fillId="41" borderId="85" xfId="0" applyFont="1" applyFill="1" applyBorder="1" applyAlignment="1" applyProtection="1">
      <alignment horizontal="center" vertical="center"/>
      <protection hidden="1"/>
    </xf>
    <xf numFmtId="0" fontId="44" fillId="34" borderId="11" xfId="0" applyFont="1" applyFill="1" applyBorder="1" applyAlignment="1" applyProtection="1">
      <alignment horizontal="left" vertical="center" wrapText="1"/>
      <protection hidden="1"/>
    </xf>
    <xf numFmtId="0" fontId="64" fillId="34" borderId="11" xfId="0" applyFont="1" applyFill="1" applyBorder="1" applyAlignment="1" applyProtection="1">
      <alignment horizontal="left" vertical="center" wrapText="1"/>
      <protection hidden="1"/>
    </xf>
    <xf numFmtId="0" fontId="44" fillId="34" borderId="22" xfId="0" applyFont="1" applyFill="1" applyBorder="1" applyAlignment="1" applyProtection="1">
      <alignment horizontal="left" vertical="center"/>
      <protection hidden="1"/>
    </xf>
    <xf numFmtId="0" fontId="44" fillId="34" borderId="23" xfId="0" applyFont="1" applyFill="1" applyBorder="1" applyAlignment="1" applyProtection="1">
      <alignment horizontal="left" vertical="center"/>
      <protection hidden="1"/>
    </xf>
    <xf numFmtId="0" fontId="44" fillId="34" borderId="12" xfId="0" applyFont="1" applyFill="1" applyBorder="1" applyAlignment="1" applyProtection="1">
      <alignment horizontal="left" vertical="center"/>
      <protection hidden="1"/>
    </xf>
    <xf numFmtId="0" fontId="51" fillId="41" borderId="0" xfId="0" applyFont="1" applyFill="1" applyAlignment="1" applyProtection="1">
      <alignment horizontal="left" vertical="center"/>
      <protection hidden="1"/>
    </xf>
    <xf numFmtId="0" fontId="64" fillId="34" borderId="22" xfId="0" applyFont="1" applyFill="1" applyBorder="1" applyAlignment="1" applyProtection="1">
      <alignment horizontal="left" vertical="center" wrapText="1"/>
      <protection hidden="1"/>
    </xf>
    <xf numFmtId="0" fontId="64" fillId="34" borderId="23" xfId="0" applyFont="1" applyFill="1" applyBorder="1" applyAlignment="1" applyProtection="1">
      <alignment horizontal="left" vertical="center" wrapText="1"/>
      <protection hidden="1"/>
    </xf>
    <xf numFmtId="0" fontId="35" fillId="34" borderId="22" xfId="0" applyFont="1" applyFill="1" applyBorder="1" applyAlignment="1" applyProtection="1">
      <alignment horizontal="left" vertical="center" wrapText="1"/>
      <protection hidden="1"/>
    </xf>
    <xf numFmtId="0" fontId="35" fillId="34" borderId="23" xfId="0" applyFont="1" applyFill="1" applyBorder="1" applyAlignment="1" applyProtection="1">
      <alignment horizontal="left" vertical="center" wrapText="1"/>
      <protection hidden="1"/>
    </xf>
    <xf numFmtId="0" fontId="35" fillId="34" borderId="12" xfId="0" applyFont="1" applyFill="1" applyBorder="1" applyAlignment="1" applyProtection="1">
      <alignment horizontal="left" vertical="center" wrapText="1"/>
      <protection hidden="1"/>
    </xf>
    <xf numFmtId="0" fontId="64" fillId="34" borderId="12" xfId="0" applyFont="1" applyFill="1" applyBorder="1" applyAlignment="1" applyProtection="1">
      <alignment horizontal="left" vertical="center" wrapText="1"/>
      <protection hidden="1"/>
    </xf>
    <xf numFmtId="0" fontId="35" fillId="34" borderId="11" xfId="0" applyFont="1" applyFill="1" applyBorder="1" applyAlignment="1" applyProtection="1">
      <alignment horizontal="center" wrapText="1"/>
      <protection hidden="1"/>
    </xf>
    <xf numFmtId="0" fontId="35" fillId="34" borderId="11" xfId="0" applyFont="1" applyFill="1" applyBorder="1" applyAlignment="1" applyProtection="1">
      <alignment horizontal="center" vertical="center" wrapText="1"/>
      <protection hidden="1"/>
    </xf>
    <xf numFmtId="0" fontId="35" fillId="34" borderId="22" xfId="0" applyFont="1" applyFill="1" applyBorder="1" applyAlignment="1" applyProtection="1">
      <alignment horizontal="center" vertical="center" wrapText="1"/>
      <protection hidden="1"/>
    </xf>
    <xf numFmtId="0" fontId="35" fillId="34" borderId="23" xfId="0" applyFont="1" applyFill="1" applyBorder="1" applyAlignment="1" applyProtection="1">
      <alignment horizontal="center" vertical="center" wrapText="1"/>
      <protection hidden="1"/>
    </xf>
    <xf numFmtId="0" fontId="35" fillId="34" borderId="12" xfId="0" applyFont="1" applyFill="1" applyBorder="1" applyAlignment="1" applyProtection="1">
      <alignment horizontal="center" vertical="center" wrapText="1"/>
      <protection hidden="1"/>
    </xf>
    <xf numFmtId="0" fontId="35" fillId="34" borderId="20" xfId="0" applyFont="1" applyFill="1" applyBorder="1" applyAlignment="1" applyProtection="1">
      <alignment horizontal="center" wrapText="1"/>
      <protection hidden="1"/>
    </xf>
    <xf numFmtId="0" fontId="9" fillId="34" borderId="0" xfId="0" applyFont="1" applyFill="1" applyAlignment="1" applyProtection="1">
      <alignment horizontal="center"/>
      <protection hidden="1"/>
    </xf>
    <xf numFmtId="0" fontId="35" fillId="34" borderId="22" xfId="0" applyFont="1" applyFill="1" applyBorder="1" applyAlignment="1" applyProtection="1">
      <alignment horizontal="center"/>
      <protection hidden="1"/>
    </xf>
    <xf numFmtId="0" fontId="35" fillId="34" borderId="23" xfId="0" applyFont="1" applyFill="1" applyBorder="1" applyAlignment="1" applyProtection="1">
      <alignment horizontal="center"/>
      <protection hidden="1"/>
    </xf>
    <xf numFmtId="0" fontId="35" fillId="34" borderId="12" xfId="0" applyFont="1" applyFill="1" applyBorder="1" applyAlignment="1" applyProtection="1">
      <alignment horizontal="center"/>
      <protection hidden="1"/>
    </xf>
    <xf numFmtId="0" fontId="35" fillId="34" borderId="11" xfId="0" applyFont="1" applyFill="1" applyBorder="1" applyAlignment="1" applyProtection="1">
      <alignment horizontal="center"/>
      <protection hidden="1"/>
    </xf>
    <xf numFmtId="0" fontId="0" fillId="34" borderId="0" xfId="0" applyFont="1" applyFill="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44" fillId="34" borderId="0" xfId="0" applyFont="1" applyFill="1" applyBorder="1" applyAlignment="1" applyProtection="1">
      <alignment horizontal="left" vertical="center" wrapText="1"/>
      <protection hidden="1"/>
    </xf>
    <xf numFmtId="0" fontId="61" fillId="34" borderId="0" xfId="0" applyFont="1" applyFill="1" applyAlignment="1" applyProtection="1">
      <alignment horizontal="left" vertical="center" wrapText="1"/>
      <protection hidden="1"/>
    </xf>
    <xf numFmtId="0" fontId="35" fillId="34" borderId="15" xfId="0" applyFont="1" applyFill="1" applyBorder="1" applyAlignment="1" applyProtection="1">
      <alignment horizontal="left" vertical="center" wrapText="1"/>
      <protection hidden="1"/>
    </xf>
    <xf numFmtId="0" fontId="35" fillId="34" borderId="16" xfId="0" applyFont="1" applyFill="1" applyBorder="1" applyAlignment="1" applyProtection="1">
      <alignment horizontal="left" vertical="center" wrapText="1"/>
      <protection hidden="1"/>
    </xf>
    <xf numFmtId="0" fontId="64" fillId="0" borderId="11" xfId="0" applyFont="1" applyFill="1" applyBorder="1" applyAlignment="1" applyProtection="1">
      <alignment horizontal="left" vertical="center" wrapText="1"/>
      <protection hidden="1"/>
    </xf>
    <xf numFmtId="0" fontId="22" fillId="41" borderId="20" xfId="0" applyFont="1" applyFill="1" applyBorder="1" applyAlignment="1" applyProtection="1">
      <alignment horizontal="center" vertical="center"/>
      <protection hidden="1"/>
    </xf>
    <xf numFmtId="0" fontId="22" fillId="34" borderId="15" xfId="0" applyFont="1" applyFill="1" applyBorder="1" applyAlignment="1" applyProtection="1">
      <alignment horizontal="left" vertical="center" wrapText="1"/>
      <protection hidden="1"/>
    </xf>
    <xf numFmtId="0" fontId="22" fillId="34" borderId="16" xfId="0" applyFont="1" applyFill="1" applyBorder="1" applyAlignment="1" applyProtection="1">
      <alignment horizontal="left" vertical="center" wrapText="1"/>
      <protection hidden="1"/>
    </xf>
    <xf numFmtId="0" fontId="16" fillId="34" borderId="0" xfId="0" applyFont="1" applyFill="1" applyBorder="1" applyAlignment="1" applyProtection="1">
      <alignment horizontal="left" vertical="center" wrapText="1"/>
      <protection hidden="1"/>
    </xf>
    <xf numFmtId="0" fontId="16" fillId="34" borderId="18" xfId="0" applyFont="1" applyFill="1" applyBorder="1" applyAlignment="1" applyProtection="1">
      <alignment horizontal="left" vertical="center" wrapText="1"/>
      <protection hidden="1"/>
    </xf>
    <xf numFmtId="0" fontId="9" fillId="43" borderId="22" xfId="0" applyFont="1" applyFill="1" applyBorder="1" applyAlignment="1" applyProtection="1">
      <alignment horizontal="center" vertical="center" wrapText="1"/>
      <protection hidden="1"/>
    </xf>
    <xf numFmtId="0" fontId="9" fillId="43" borderId="12" xfId="0" applyFont="1" applyFill="1" applyBorder="1" applyAlignment="1" applyProtection="1">
      <alignment horizontal="center" vertical="center" wrapText="1"/>
      <protection hidden="1"/>
    </xf>
    <xf numFmtId="0" fontId="15" fillId="41" borderId="0" xfId="0" applyFont="1" applyFill="1" applyAlignment="1" applyProtection="1">
      <alignment horizontal="center" vertical="center" wrapText="1"/>
      <protection hidden="1"/>
    </xf>
    <xf numFmtId="0" fontId="32" fillId="34" borderId="0" xfId="0" applyFont="1" applyFill="1" applyAlignment="1" applyProtection="1">
      <alignment horizontal="left" vertical="center" wrapText="1"/>
      <protection hidden="1"/>
    </xf>
    <xf numFmtId="0" fontId="32" fillId="0" borderId="0" xfId="0" applyFont="1" applyAlignment="1" applyProtection="1">
      <alignment vertical="center"/>
      <protection hidden="1"/>
    </xf>
    <xf numFmtId="0" fontId="69" fillId="34" borderId="0" xfId="0" applyFont="1" applyFill="1" applyAlignment="1" applyProtection="1">
      <alignment horizontal="center" vertical="center" wrapText="1"/>
      <protection hidden="1"/>
    </xf>
    <xf numFmtId="0" fontId="69" fillId="0" borderId="0" xfId="0" applyFont="1" applyAlignment="1" applyProtection="1">
      <alignment vertical="center"/>
      <protection hidden="1"/>
    </xf>
    <xf numFmtId="0" fontId="35" fillId="34" borderId="0" xfId="53" applyFont="1" applyFill="1" applyAlignment="1" applyProtection="1">
      <alignment horizontal="center" vertical="center" wrapText="1"/>
      <protection hidden="1"/>
    </xf>
    <xf numFmtId="0" fontId="75" fillId="37" borderId="0" xfId="0" applyFont="1" applyFill="1" applyAlignment="1" applyProtection="1">
      <alignment horizontal="center" vertical="center" wrapText="1"/>
      <protection hidden="1"/>
    </xf>
    <xf numFmtId="0" fontId="76" fillId="34" borderId="0" xfId="0" applyFont="1" applyFill="1" applyAlignment="1" applyProtection="1">
      <alignment vertical="center"/>
      <protection hidden="1"/>
    </xf>
    <xf numFmtId="0" fontId="64" fillId="34" borderId="0" xfId="0" applyFont="1" applyFill="1" applyAlignment="1" applyProtection="1">
      <alignment horizontal="center" vertical="center"/>
      <protection hidden="1"/>
    </xf>
    <xf numFmtId="0" fontId="1" fillId="56" borderId="22" xfId="0" applyFont="1" applyFill="1" applyBorder="1" applyAlignment="1" applyProtection="1">
      <alignment horizontal="center" vertical="center" wrapText="1"/>
      <protection hidden="1"/>
    </xf>
    <xf numFmtId="0" fontId="1" fillId="56" borderId="12" xfId="0" applyFont="1" applyFill="1" applyBorder="1" applyAlignment="1" applyProtection="1">
      <alignment horizontal="center" vertical="center" wrapText="1"/>
      <protection hidden="1"/>
    </xf>
    <xf numFmtId="168" fontId="0" fillId="0" borderId="0" xfId="0" applyNumberFormat="1" applyFont="1" applyFill="1" applyBorder="1" applyAlignment="1" applyProtection="1">
      <alignment horizontal="center" vertical="center"/>
      <protection hidden="1"/>
    </xf>
    <xf numFmtId="0" fontId="16" fillId="34" borderId="0" xfId="0" applyFont="1" applyFill="1" applyAlignment="1" applyProtection="1">
      <alignment horizontal="left" vertical="center" wrapText="1"/>
      <protection hidden="1"/>
    </xf>
    <xf numFmtId="0" fontId="32" fillId="0" borderId="0" xfId="0" applyFont="1" applyAlignment="1" applyProtection="1">
      <alignment vertical="center"/>
      <protection hidden="1"/>
    </xf>
    <xf numFmtId="0" fontId="0" fillId="0" borderId="0" xfId="0" applyBorder="1" applyAlignment="1" applyProtection="1">
      <alignment vertical="center" wrapText="1"/>
      <protection hidden="1"/>
    </xf>
    <xf numFmtId="0" fontId="0" fillId="0" borderId="18" xfId="0" applyBorder="1" applyAlignment="1" applyProtection="1">
      <alignment vertical="center" wrapText="1"/>
      <protection hidden="1"/>
    </xf>
    <xf numFmtId="0" fontId="64" fillId="34" borderId="153" xfId="0" applyFont="1" applyFill="1" applyBorder="1" applyAlignment="1" applyProtection="1">
      <alignment horizontal="center" vertical="center"/>
      <protection hidden="1"/>
    </xf>
    <xf numFmtId="0" fontId="51" fillId="41" borderId="151" xfId="0" applyFont="1" applyFill="1" applyBorder="1" applyAlignment="1" applyProtection="1">
      <alignment horizontal="left" vertical="center" wrapText="1"/>
      <protection hidden="1"/>
    </xf>
    <xf numFmtId="0" fontId="51" fillId="41" borderId="52" xfId="0" applyFont="1" applyFill="1" applyBorder="1" applyAlignment="1" applyProtection="1">
      <alignment horizontal="left" vertical="center" wrapText="1"/>
      <protection hidden="1"/>
    </xf>
    <xf numFmtId="0" fontId="51" fillId="41" borderId="152" xfId="0" applyFont="1" applyFill="1" applyBorder="1" applyAlignment="1" applyProtection="1">
      <alignment horizontal="left" vertical="center" wrapText="1"/>
      <protection hidden="1"/>
    </xf>
    <xf numFmtId="169" fontId="0"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64" fillId="0" borderId="22" xfId="0" applyFont="1" applyFill="1" applyBorder="1" applyAlignment="1" applyProtection="1">
      <alignment horizontal="left" vertical="center" wrapText="1"/>
      <protection hidden="1"/>
    </xf>
    <xf numFmtId="0" fontId="64" fillId="0" borderId="23" xfId="0" applyFont="1" applyFill="1" applyBorder="1" applyAlignment="1" applyProtection="1">
      <alignment horizontal="left" vertical="center" wrapText="1"/>
      <protection hidden="1"/>
    </xf>
    <xf numFmtId="0" fontId="64" fillId="0" borderId="12" xfId="0" applyFont="1" applyFill="1" applyBorder="1" applyAlignment="1" applyProtection="1">
      <alignment horizontal="left" vertical="center" wrapText="1"/>
      <protection hidden="1"/>
    </xf>
    <xf numFmtId="0" fontId="9" fillId="37" borderId="0" xfId="0" applyFont="1" applyFill="1" applyAlignment="1" applyProtection="1">
      <alignment horizontal="center" vertical="center" wrapText="1"/>
      <protection hidden="1"/>
    </xf>
    <xf numFmtId="0" fontId="68" fillId="37" borderId="0" xfId="0" applyFont="1" applyFill="1" applyBorder="1" applyAlignment="1" applyProtection="1">
      <alignment horizontal="center" vertical="center"/>
      <protection hidden="1"/>
    </xf>
    <xf numFmtId="0" fontId="65" fillId="0" borderId="0" xfId="0" applyFont="1" applyAlignment="1" applyProtection="1">
      <alignment horizontal="left" vertical="center" wrapText="1"/>
      <protection hidden="1"/>
    </xf>
    <xf numFmtId="0" fontId="86" fillId="34" borderId="20" xfId="0" applyFont="1" applyFill="1" applyBorder="1" applyAlignment="1" applyProtection="1">
      <alignment horizontal="left" vertical="center" wrapText="1"/>
      <protection hidden="1"/>
    </xf>
    <xf numFmtId="0" fontId="16" fillId="34" borderId="20" xfId="0" applyFont="1" applyFill="1" applyBorder="1" applyAlignment="1" applyProtection="1">
      <alignment horizontal="left" vertical="center" wrapText="1"/>
      <protection hidden="1"/>
    </xf>
    <xf numFmtId="0" fontId="69" fillId="34" borderId="14" xfId="0" applyFont="1" applyFill="1" applyBorder="1" applyAlignment="1" applyProtection="1">
      <alignment horizontal="left" vertical="center" wrapText="1"/>
      <protection hidden="1"/>
    </xf>
    <xf numFmtId="0" fontId="69" fillId="0" borderId="0" xfId="0" applyFont="1" applyBorder="1" applyAlignment="1" applyProtection="1">
      <alignment vertical="center" wrapText="1"/>
      <protection hidden="1"/>
    </xf>
    <xf numFmtId="0" fontId="69" fillId="0" borderId="18" xfId="0" applyFont="1" applyBorder="1" applyAlignment="1" applyProtection="1">
      <alignment vertical="center" wrapText="1"/>
      <protection hidden="1"/>
    </xf>
    <xf numFmtId="0" fontId="44" fillId="34" borderId="0" xfId="0" applyFont="1" applyFill="1" applyAlignment="1" applyProtection="1">
      <alignment horizontal="center" vertical="center" wrapText="1"/>
      <protection hidden="1"/>
    </xf>
    <xf numFmtId="0" fontId="69" fillId="34" borderId="15" xfId="0" applyFont="1" applyFill="1" applyBorder="1" applyAlignment="1" applyProtection="1">
      <alignment horizontal="left" vertical="center"/>
      <protection hidden="1"/>
    </xf>
    <xf numFmtId="0" fontId="69" fillId="0" borderId="16" xfId="0" applyFont="1" applyBorder="1" applyAlignment="1" applyProtection="1">
      <alignment vertical="center"/>
      <protection hidden="1"/>
    </xf>
    <xf numFmtId="0" fontId="69" fillId="0" borderId="17" xfId="0" applyFont="1" applyBorder="1" applyAlignment="1" applyProtection="1">
      <alignment vertical="center"/>
      <protection hidden="1"/>
    </xf>
    <xf numFmtId="0" fontId="32" fillId="0" borderId="22"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35" borderId="22" xfId="0" applyFont="1" applyFill="1" applyBorder="1" applyAlignment="1">
      <alignment horizontal="left" vertical="center" wrapText="1"/>
    </xf>
    <xf numFmtId="0" fontId="32" fillId="35" borderId="12" xfId="0" applyFont="1" applyFill="1" applyBorder="1" applyAlignment="1">
      <alignment horizontal="left" vertical="center" wrapText="1"/>
    </xf>
    <xf numFmtId="0" fontId="32" fillId="0" borderId="19"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5" fillId="46" borderId="22" xfId="0" applyFont="1" applyFill="1" applyBorder="1" applyAlignment="1">
      <alignment horizontal="center" vertical="center" wrapText="1"/>
    </xf>
    <xf numFmtId="0" fontId="35" fillId="46" borderId="23" xfId="0" applyFont="1" applyFill="1" applyBorder="1" applyAlignment="1">
      <alignment horizontal="center" vertical="center" wrapText="1"/>
    </xf>
    <xf numFmtId="0" fontId="35" fillId="46" borderId="12" xfId="0" applyFont="1" applyFill="1" applyBorder="1" applyAlignment="1">
      <alignment horizontal="center" vertical="center" wrapText="1"/>
    </xf>
    <xf numFmtId="0" fontId="72" fillId="0" borderId="0" xfId="0" applyFont="1" applyAlignment="1" applyProtection="1">
      <alignment horizontal="left" vertical="center" wrapText="1"/>
      <protection hidden="1"/>
    </xf>
    <xf numFmtId="0" fontId="64" fillId="0" borderId="0" xfId="0" applyFont="1" applyAlignment="1" applyProtection="1">
      <alignment horizontal="left" vertical="top" wrapText="1"/>
      <protection hidden="1"/>
    </xf>
    <xf numFmtId="0" fontId="64" fillId="0" borderId="0" xfId="0" applyFont="1" applyAlignment="1" applyProtection="1">
      <alignment horizontal="left" vertical="top"/>
      <protection hidden="1"/>
    </xf>
    <xf numFmtId="0" fontId="35" fillId="46" borderId="11" xfId="0" applyFont="1" applyFill="1" applyBorder="1" applyAlignment="1">
      <alignment horizontal="center" vertical="center" wrapText="1"/>
    </xf>
    <xf numFmtId="0" fontId="32" fillId="35" borderId="22" xfId="0" applyFont="1" applyFill="1" applyBorder="1" applyAlignment="1" applyProtection="1">
      <alignment horizontal="left" vertical="center" wrapText="1"/>
      <protection hidden="1"/>
    </xf>
    <xf numFmtId="0" fontId="32" fillId="35" borderId="12" xfId="0" applyFont="1" applyFill="1" applyBorder="1" applyAlignment="1" applyProtection="1">
      <alignment horizontal="left" vertical="center" wrapText="1"/>
      <protection hidden="1"/>
    </xf>
    <xf numFmtId="0" fontId="32" fillId="0" borderId="15" xfId="0" applyFont="1" applyFill="1" applyBorder="1" applyAlignment="1" applyProtection="1">
      <alignment horizontal="center" vertical="center" wrapText="1"/>
      <protection hidden="1"/>
    </xf>
    <xf numFmtId="0" fontId="32" fillId="0" borderId="16" xfId="0" applyFont="1" applyFill="1" applyBorder="1" applyAlignment="1" applyProtection="1">
      <alignment horizontal="center" vertical="center" wrapText="1"/>
      <protection hidden="1"/>
    </xf>
    <xf numFmtId="0" fontId="32" fillId="0" borderId="17" xfId="0" applyFont="1" applyFill="1" applyBorder="1" applyAlignment="1" applyProtection="1">
      <alignment horizontal="center" vertical="center" wrapText="1"/>
      <protection hidden="1"/>
    </xf>
    <xf numFmtId="0" fontId="43" fillId="37" borderId="0" xfId="0" applyFont="1" applyFill="1" applyBorder="1" applyAlignment="1" applyProtection="1">
      <alignment horizontal="center" vertical="center" wrapText="1"/>
      <protection/>
    </xf>
    <xf numFmtId="0" fontId="39" fillId="37" borderId="0" xfId="0" applyFont="1" applyFill="1" applyAlignment="1" applyProtection="1">
      <alignment horizontal="center" vertical="top" wrapText="1"/>
      <protection/>
    </xf>
    <xf numFmtId="0" fontId="35" fillId="34" borderId="47" xfId="0" applyFont="1" applyFill="1" applyBorder="1" applyAlignment="1" applyProtection="1">
      <alignment horizontal="left" wrapText="1"/>
      <protection/>
    </xf>
    <xf numFmtId="0" fontId="35" fillId="34" borderId="18" xfId="0" applyFont="1" applyFill="1" applyBorder="1" applyAlignment="1" applyProtection="1">
      <alignment horizontal="left" wrapText="1"/>
      <protection/>
    </xf>
    <xf numFmtId="0" fontId="35" fillId="34" borderId="0" xfId="0" applyFont="1" applyFill="1" applyBorder="1" applyAlignment="1" applyProtection="1">
      <alignment horizontal="left" wrapText="1"/>
      <protection/>
    </xf>
    <xf numFmtId="0" fontId="3" fillId="43" borderId="151" xfId="0" applyNumberFormat="1" applyFont="1" applyFill="1" applyBorder="1" applyAlignment="1" applyProtection="1">
      <alignment horizontal="center" vertical="center"/>
      <protection locked="0"/>
    </xf>
    <xf numFmtId="0" fontId="3" fillId="43" borderId="52" xfId="0" applyNumberFormat="1" applyFont="1" applyFill="1" applyBorder="1" applyAlignment="1" applyProtection="1">
      <alignment horizontal="center" vertical="center"/>
      <protection locked="0"/>
    </xf>
    <xf numFmtId="0" fontId="3" fillId="43" borderId="152" xfId="0" applyNumberFormat="1" applyFont="1" applyFill="1" applyBorder="1" applyAlignment="1" applyProtection="1">
      <alignment horizontal="center" vertical="center"/>
      <protection locked="0"/>
    </xf>
    <xf numFmtId="0" fontId="35" fillId="34" borderId="47" xfId="0" applyFont="1" applyFill="1" applyBorder="1" applyAlignment="1" applyProtection="1">
      <alignment horizontal="left" vertical="center" wrapText="1"/>
      <protection/>
    </xf>
    <xf numFmtId="0" fontId="35" fillId="34" borderId="0" xfId="0" applyFont="1" applyFill="1" applyBorder="1" applyAlignment="1" applyProtection="1">
      <alignment horizontal="left" vertical="center" wrapText="1"/>
      <protection/>
    </xf>
    <xf numFmtId="0" fontId="9" fillId="34" borderId="20" xfId="0" applyFont="1" applyFill="1" applyBorder="1" applyAlignment="1" applyProtection="1">
      <alignment horizontal="center"/>
      <protection/>
    </xf>
    <xf numFmtId="0" fontId="9" fillId="41" borderId="0" xfId="0" applyFont="1" applyFill="1" applyAlignment="1" applyProtection="1">
      <alignment horizontal="left" vertical="center"/>
      <protection/>
    </xf>
    <xf numFmtId="0" fontId="1" fillId="34" borderId="47" xfId="0" applyFont="1" applyFill="1" applyBorder="1" applyAlignment="1" applyProtection="1">
      <alignment horizontal="left" vertical="center"/>
      <protection/>
    </xf>
    <xf numFmtId="0" fontId="1" fillId="34" borderId="0" xfId="0" applyFont="1" applyFill="1" applyBorder="1" applyAlignment="1" applyProtection="1">
      <alignment horizontal="left" vertical="center"/>
      <protection/>
    </xf>
    <xf numFmtId="49" fontId="50" fillId="43" borderId="22" xfId="0" applyNumberFormat="1" applyFont="1" applyFill="1" applyBorder="1" applyAlignment="1" applyProtection="1">
      <alignment horizontal="center" vertical="center"/>
      <protection locked="0"/>
    </xf>
    <xf numFmtId="49" fontId="50" fillId="43" borderId="23" xfId="0" applyNumberFormat="1" applyFont="1" applyFill="1" applyBorder="1" applyAlignment="1" applyProtection="1">
      <alignment horizontal="center" vertical="center"/>
      <protection locked="0"/>
    </xf>
    <xf numFmtId="49" fontId="50" fillId="43" borderId="12" xfId="0" applyNumberFormat="1" applyFont="1" applyFill="1" applyBorder="1" applyAlignment="1" applyProtection="1">
      <alignment horizontal="center" vertical="center"/>
      <protection locked="0"/>
    </xf>
    <xf numFmtId="0" fontId="41" fillId="37" borderId="0" xfId="0" applyFont="1" applyFill="1" applyAlignment="1" applyProtection="1">
      <alignment horizontal="center" vertical="center"/>
      <protection/>
    </xf>
    <xf numFmtId="169" fontId="0" fillId="43" borderId="22" xfId="0" applyNumberFormat="1" applyFont="1" applyFill="1" applyBorder="1" applyAlignment="1" applyProtection="1">
      <alignment horizontal="center" vertical="center"/>
      <protection locked="0"/>
    </xf>
    <xf numFmtId="169" fontId="0" fillId="43" borderId="12" xfId="0" applyNumberFormat="1" applyFont="1" applyFill="1" applyBorder="1" applyAlignment="1" applyProtection="1">
      <alignment horizontal="center" vertical="center"/>
      <protection locked="0"/>
    </xf>
    <xf numFmtId="0" fontId="0" fillId="43" borderId="22" xfId="0" applyFont="1" applyFill="1" applyBorder="1" applyAlignment="1" applyProtection="1">
      <alignment horizontal="left" vertical="center"/>
      <protection locked="0"/>
    </xf>
    <xf numFmtId="0" fontId="0" fillId="43" borderId="12" xfId="0" applyFont="1" applyFill="1" applyBorder="1" applyAlignment="1" applyProtection="1">
      <alignment horizontal="left" vertical="center"/>
      <protection locked="0"/>
    </xf>
    <xf numFmtId="0" fontId="9" fillId="34" borderId="0" xfId="0" applyFont="1" applyFill="1" applyAlignment="1" applyProtection="1">
      <alignment horizontal="center" vertical="center"/>
      <protection/>
    </xf>
    <xf numFmtId="0" fontId="9" fillId="34" borderId="18" xfId="0" applyFont="1" applyFill="1" applyBorder="1" applyAlignment="1" applyProtection="1">
      <alignment horizontal="center" vertical="center"/>
      <protection/>
    </xf>
    <xf numFmtId="0" fontId="9" fillId="34" borderId="0" xfId="0" applyFont="1" applyFill="1" applyBorder="1" applyAlignment="1" applyProtection="1">
      <alignment horizontal="center" vertical="center"/>
      <protection/>
    </xf>
    <xf numFmtId="49" fontId="9" fillId="43" borderId="22" xfId="0" applyNumberFormat="1" applyFont="1" applyFill="1" applyBorder="1" applyAlignment="1" applyProtection="1">
      <alignment horizontal="center" vertical="center"/>
      <protection locked="0"/>
    </xf>
    <xf numFmtId="49" fontId="9" fillId="43" borderId="23" xfId="0" applyNumberFormat="1" applyFont="1" applyFill="1" applyBorder="1" applyAlignment="1" applyProtection="1">
      <alignment horizontal="center" vertical="center"/>
      <protection locked="0"/>
    </xf>
    <xf numFmtId="49" fontId="9" fillId="43" borderId="12" xfId="0" applyNumberFormat="1" applyFont="1" applyFill="1" applyBorder="1" applyAlignment="1" applyProtection="1">
      <alignment horizontal="center" vertical="center"/>
      <protection locked="0"/>
    </xf>
    <xf numFmtId="0" fontId="1" fillId="43" borderId="22" xfId="0" applyFont="1" applyFill="1" applyBorder="1" applyAlignment="1" applyProtection="1">
      <alignment horizontal="center" vertical="center"/>
      <protection locked="0"/>
    </xf>
    <xf numFmtId="0" fontId="1" fillId="43" borderId="23" xfId="0" applyFont="1" applyFill="1" applyBorder="1" applyAlignment="1" applyProtection="1">
      <alignment horizontal="center" vertical="center"/>
      <protection locked="0"/>
    </xf>
    <xf numFmtId="0" fontId="1" fillId="43" borderId="12" xfId="0" applyFont="1" applyFill="1" applyBorder="1" applyAlignment="1" applyProtection="1">
      <alignment horizontal="center" vertical="center"/>
      <protection locked="0"/>
    </xf>
    <xf numFmtId="168" fontId="0" fillId="43" borderId="22" xfId="0" applyNumberFormat="1" applyFont="1" applyFill="1" applyBorder="1" applyAlignment="1" applyProtection="1">
      <alignment horizontal="center" vertical="center"/>
      <protection locked="0"/>
    </xf>
    <xf numFmtId="168" fontId="0" fillId="43" borderId="12" xfId="0" applyNumberFormat="1" applyFont="1" applyFill="1" applyBorder="1" applyAlignment="1" applyProtection="1">
      <alignment horizontal="center" vertical="center"/>
      <protection locked="0"/>
    </xf>
    <xf numFmtId="0" fontId="15" fillId="41" borderId="0" xfId="0" applyFont="1" applyFill="1" applyAlignment="1" applyProtection="1">
      <alignment horizontal="left" vertical="center" wrapText="1"/>
      <protection/>
    </xf>
    <xf numFmtId="0" fontId="9" fillId="43" borderId="22" xfId="0" applyFont="1" applyFill="1" applyBorder="1" applyAlignment="1" applyProtection="1">
      <alignment horizontal="left" vertical="center"/>
      <protection locked="0"/>
    </xf>
    <xf numFmtId="0" fontId="9" fillId="43" borderId="12" xfId="0" applyFont="1" applyFill="1" applyBorder="1" applyAlignment="1" applyProtection="1">
      <alignment horizontal="left" vertical="center"/>
      <protection locked="0"/>
    </xf>
    <xf numFmtId="0" fontId="9" fillId="41" borderId="0" xfId="0" applyFont="1" applyFill="1" applyBorder="1" applyAlignment="1" applyProtection="1">
      <alignment horizontal="center" vertical="center" wrapText="1"/>
      <protection/>
    </xf>
    <xf numFmtId="0" fontId="2" fillId="43" borderId="22" xfId="0" applyFont="1" applyFill="1" applyBorder="1" applyAlignment="1" applyProtection="1">
      <alignment horizontal="center" vertical="center"/>
      <protection locked="0"/>
    </xf>
    <xf numFmtId="0" fontId="2" fillId="43" borderId="23" xfId="0" applyFont="1" applyFill="1" applyBorder="1" applyAlignment="1" applyProtection="1">
      <alignment horizontal="center" vertical="center"/>
      <protection locked="0"/>
    </xf>
    <xf numFmtId="0" fontId="2" fillId="43" borderId="12" xfId="0" applyFont="1" applyFill="1" applyBorder="1" applyAlignment="1" applyProtection="1">
      <alignment horizontal="center" vertical="center"/>
      <protection locked="0"/>
    </xf>
    <xf numFmtId="0" fontId="39" fillId="37" borderId="0" xfId="0" applyFont="1" applyFill="1" applyAlignment="1" applyProtection="1">
      <alignment horizontal="center" vertical="center" wrapText="1"/>
      <protection/>
    </xf>
    <xf numFmtId="49" fontId="3" fillId="43" borderId="22" xfId="0" applyNumberFormat="1" applyFont="1" applyFill="1" applyBorder="1" applyAlignment="1" applyProtection="1">
      <alignment horizontal="center" vertical="center"/>
      <protection locked="0"/>
    </xf>
    <xf numFmtId="49" fontId="3" fillId="43" borderId="23" xfId="0" applyNumberFormat="1" applyFont="1" applyFill="1" applyBorder="1" applyAlignment="1" applyProtection="1">
      <alignment horizontal="center" vertical="center"/>
      <protection locked="0"/>
    </xf>
    <xf numFmtId="49" fontId="3" fillId="43" borderId="12" xfId="0" applyNumberFormat="1" applyFont="1" applyFill="1" applyBorder="1" applyAlignment="1" applyProtection="1">
      <alignment horizontal="center" vertical="center"/>
      <protection locked="0"/>
    </xf>
    <xf numFmtId="0" fontId="19" fillId="43" borderId="22" xfId="0" applyFont="1" applyFill="1" applyBorder="1" applyAlignment="1" applyProtection="1">
      <alignment horizontal="center" vertical="center"/>
      <protection locked="0"/>
    </xf>
    <xf numFmtId="0" fontId="19" fillId="43" borderId="23" xfId="0" applyFont="1" applyFill="1" applyBorder="1" applyAlignment="1" applyProtection="1">
      <alignment horizontal="center" vertical="center"/>
      <protection locked="0"/>
    </xf>
    <xf numFmtId="0" fontId="19" fillId="43" borderId="12" xfId="0" applyFont="1" applyFill="1" applyBorder="1" applyAlignment="1" applyProtection="1">
      <alignment horizontal="center" vertical="center"/>
      <protection locked="0"/>
    </xf>
    <xf numFmtId="0" fontId="51" fillId="34" borderId="0" xfId="0" applyFont="1" applyFill="1" applyAlignment="1" applyProtection="1">
      <alignment horizontal="right" vertical="center"/>
      <protection/>
    </xf>
    <xf numFmtId="0" fontId="51" fillId="34" borderId="0" xfId="0" applyFont="1" applyFill="1" applyBorder="1" applyAlignment="1" applyProtection="1">
      <alignment horizontal="right" vertical="center"/>
      <protection/>
    </xf>
    <xf numFmtId="1" fontId="3" fillId="43" borderId="151" xfId="0" applyNumberFormat="1" applyFont="1" applyFill="1" applyBorder="1" applyAlignment="1" applyProtection="1">
      <alignment horizontal="center" vertical="center"/>
      <protection locked="0"/>
    </xf>
    <xf numFmtId="1" fontId="3" fillId="43" borderId="52" xfId="0" applyNumberFormat="1" applyFont="1" applyFill="1" applyBorder="1" applyAlignment="1" applyProtection="1">
      <alignment horizontal="center" vertical="center"/>
      <protection locked="0"/>
    </xf>
    <xf numFmtId="1" fontId="3" fillId="43" borderId="152" xfId="0" applyNumberFormat="1" applyFont="1" applyFill="1" applyBorder="1" applyAlignment="1" applyProtection="1">
      <alignment horizontal="center" vertical="center"/>
      <protection locked="0"/>
    </xf>
    <xf numFmtId="0" fontId="9" fillId="34" borderId="0" xfId="0" applyFont="1" applyFill="1" applyAlignment="1" applyProtection="1">
      <alignment horizontal="right" vertical="center"/>
      <protection/>
    </xf>
    <xf numFmtId="0" fontId="9" fillId="34" borderId="18" xfId="0" applyFont="1" applyFill="1" applyBorder="1" applyAlignment="1" applyProtection="1">
      <alignment horizontal="right" vertical="center"/>
      <protection/>
    </xf>
    <xf numFmtId="0" fontId="0" fillId="43" borderId="22" xfId="0" applyFont="1" applyFill="1" applyBorder="1" applyAlignment="1" applyProtection="1">
      <alignment horizontal="center" vertical="center"/>
      <protection locked="0"/>
    </xf>
    <xf numFmtId="0" fontId="0" fillId="43" borderId="23" xfId="0" applyFont="1" applyFill="1" applyBorder="1" applyAlignment="1" applyProtection="1">
      <alignment horizontal="center" vertical="center"/>
      <protection locked="0"/>
    </xf>
    <xf numFmtId="0" fontId="0" fillId="43" borderId="12" xfId="0" applyFont="1" applyFill="1" applyBorder="1" applyAlignment="1" applyProtection="1">
      <alignment horizontal="center" vertical="center"/>
      <protection locked="0"/>
    </xf>
    <xf numFmtId="0" fontId="0" fillId="43" borderId="15" xfId="0" applyFont="1" applyFill="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171" fontId="0" fillId="43" borderId="151" xfId="0" applyNumberFormat="1" applyFont="1" applyFill="1" applyBorder="1" applyAlignment="1" applyProtection="1">
      <alignment horizontal="center" vertical="center" wrapText="1"/>
      <protection locked="0"/>
    </xf>
    <xf numFmtId="171" fontId="0" fillId="43" borderId="152" xfId="0" applyNumberFormat="1" applyFont="1" applyFill="1" applyBorder="1" applyAlignment="1" applyProtection="1">
      <alignment horizontal="center" vertical="center" wrapText="1"/>
      <protection locked="0"/>
    </xf>
    <xf numFmtId="0" fontId="49" fillId="34" borderId="0" xfId="0" applyFont="1" applyFill="1" applyAlignment="1" applyProtection="1">
      <alignment horizontal="right" vertical="center"/>
      <protection/>
    </xf>
    <xf numFmtId="0" fontId="54" fillId="34" borderId="0" xfId="0" applyFont="1" applyFill="1" applyAlignment="1" applyProtection="1">
      <alignment horizontal="right" vertical="center"/>
      <protection/>
    </xf>
    <xf numFmtId="0" fontId="0" fillId="43" borderId="22" xfId="0" applyFont="1" applyFill="1" applyBorder="1" applyAlignment="1" applyProtection="1">
      <alignment horizontal="center" vertical="center" wrapText="1"/>
      <protection locked="0"/>
    </xf>
    <xf numFmtId="0" fontId="0" fillId="43" borderId="23" xfId="0" applyFont="1" applyFill="1" applyBorder="1" applyAlignment="1" applyProtection="1">
      <alignment horizontal="center" vertical="center" wrapText="1"/>
      <protection locked="0"/>
    </xf>
    <xf numFmtId="0" fontId="0" fillId="43" borderId="12" xfId="0" applyFont="1" applyFill="1" applyBorder="1" applyAlignment="1" applyProtection="1">
      <alignment horizontal="center" vertical="center" wrapText="1"/>
      <protection locked="0"/>
    </xf>
    <xf numFmtId="0" fontId="1" fillId="34" borderId="0" xfId="0" applyFont="1" applyFill="1" applyBorder="1" applyAlignment="1" applyProtection="1">
      <alignment horizontal="right"/>
      <protection/>
    </xf>
    <xf numFmtId="0" fontId="9" fillId="34" borderId="47" xfId="0" applyFont="1" applyFill="1" applyBorder="1" applyAlignment="1" applyProtection="1">
      <alignment horizontal="left" vertical="center" wrapText="1"/>
      <protection/>
    </xf>
    <xf numFmtId="0" fontId="9" fillId="34" borderId="0" xfId="0" applyFont="1" applyFill="1" applyBorder="1" applyAlignment="1" applyProtection="1">
      <alignment horizontal="left" vertical="center" wrapText="1"/>
      <protection/>
    </xf>
    <xf numFmtId="0" fontId="9" fillId="43" borderId="22" xfId="0" applyFont="1" applyFill="1" applyBorder="1" applyAlignment="1" applyProtection="1">
      <alignment horizontal="center" vertical="center" wrapText="1"/>
      <protection locked="0"/>
    </xf>
    <xf numFmtId="0" fontId="9" fillId="43" borderId="12" xfId="0" applyFont="1" applyFill="1" applyBorder="1" applyAlignment="1" applyProtection="1">
      <alignment horizontal="center" vertical="center" wrapText="1"/>
      <protection locked="0"/>
    </xf>
    <xf numFmtId="181" fontId="48" fillId="43" borderId="22" xfId="0" applyNumberFormat="1" applyFont="1" applyFill="1" applyBorder="1" applyAlignment="1" applyProtection="1">
      <alignment horizontal="center" vertical="center"/>
      <protection locked="0"/>
    </xf>
    <xf numFmtId="181" fontId="48" fillId="43" borderId="12" xfId="0" applyNumberFormat="1" applyFont="1" applyFill="1" applyBorder="1" applyAlignment="1" applyProtection="1">
      <alignment horizontal="center" vertical="center"/>
      <protection locked="0"/>
    </xf>
    <xf numFmtId="178" fontId="48" fillId="43" borderId="22" xfId="0" applyNumberFormat="1" applyFont="1" applyFill="1" applyBorder="1" applyAlignment="1" applyProtection="1">
      <alignment horizontal="center" vertical="center"/>
      <protection locked="0"/>
    </xf>
    <xf numFmtId="178" fontId="48" fillId="43" borderId="12" xfId="0" applyNumberFormat="1" applyFont="1" applyFill="1" applyBorder="1" applyAlignment="1" applyProtection="1">
      <alignment horizontal="center" vertical="center"/>
      <protection locked="0"/>
    </xf>
    <xf numFmtId="0" fontId="1" fillId="34" borderId="47" xfId="0" applyFont="1" applyFill="1" applyBorder="1" applyAlignment="1" applyProtection="1">
      <alignment horizontal="center" vertical="center"/>
      <protection/>
    </xf>
    <xf numFmtId="0" fontId="1" fillId="34" borderId="18" xfId="0" applyFont="1" applyFill="1" applyBorder="1" applyAlignment="1" applyProtection="1">
      <alignment horizontal="center" vertical="center"/>
      <protection/>
    </xf>
    <xf numFmtId="0" fontId="35" fillId="34" borderId="0" xfId="0" applyFont="1" applyFill="1" applyBorder="1" applyAlignment="1" applyProtection="1">
      <alignment horizontal="right" vertical="center" wrapText="1"/>
      <protection/>
    </xf>
    <xf numFmtId="0" fontId="49" fillId="34" borderId="0" xfId="0" applyFont="1" applyFill="1" applyBorder="1" applyAlignment="1" applyProtection="1">
      <alignment horizontal="right" vertical="center"/>
      <protection/>
    </xf>
    <xf numFmtId="0" fontId="51" fillId="41" borderId="0" xfId="0" applyFont="1" applyFill="1" applyAlignment="1" applyProtection="1">
      <alignment horizontal="left" vertical="center"/>
      <protection/>
    </xf>
    <xf numFmtId="0" fontId="1" fillId="34" borderId="47" xfId="0" applyFont="1" applyFill="1" applyBorder="1" applyAlignment="1" applyProtection="1">
      <alignment horizontal="center" vertical="center" wrapText="1"/>
      <protection/>
    </xf>
    <xf numFmtId="0" fontId="1" fillId="34" borderId="18" xfId="0" applyFont="1" applyFill="1" applyBorder="1" applyAlignment="1" applyProtection="1">
      <alignment horizontal="center" vertical="center" wrapText="1"/>
      <protection/>
    </xf>
    <xf numFmtId="168" fontId="0" fillId="0" borderId="23" xfId="0" applyNumberFormat="1" applyFont="1" applyBorder="1" applyAlignment="1" applyProtection="1">
      <alignment horizontal="center" vertical="center"/>
      <protection locked="0"/>
    </xf>
    <xf numFmtId="168" fontId="0" fillId="0" borderId="12" xfId="0" applyNumberFormat="1" applyFont="1" applyBorder="1" applyAlignment="1" applyProtection="1">
      <alignment horizontal="center" vertical="center"/>
      <protection locked="0"/>
    </xf>
    <xf numFmtId="0" fontId="9" fillId="34" borderId="0" xfId="0" applyFont="1" applyFill="1" applyBorder="1" applyAlignment="1" applyProtection="1">
      <alignment horizontal="center"/>
      <protection/>
    </xf>
    <xf numFmtId="0" fontId="0" fillId="43" borderId="44" xfId="0" applyFont="1" applyFill="1" applyBorder="1" applyAlignment="1" applyProtection="1">
      <alignment horizontal="center" vertical="top" wrapText="1"/>
      <protection locked="0"/>
    </xf>
    <xf numFmtId="0" fontId="0" fillId="43" borderId="46" xfId="0" applyFont="1" applyFill="1" applyBorder="1" applyAlignment="1" applyProtection="1">
      <alignment horizontal="center" vertical="top" wrapText="1"/>
      <protection locked="0"/>
    </xf>
    <xf numFmtId="0" fontId="0" fillId="43" borderId="47" xfId="0" applyFont="1" applyFill="1" applyBorder="1" applyAlignment="1" applyProtection="1">
      <alignment horizontal="center" vertical="top" wrapText="1"/>
      <protection locked="0"/>
    </xf>
    <xf numFmtId="0" fontId="0" fillId="43" borderId="48" xfId="0" applyFont="1" applyFill="1" applyBorder="1" applyAlignment="1" applyProtection="1">
      <alignment horizontal="center" vertical="top" wrapText="1"/>
      <protection locked="0"/>
    </xf>
    <xf numFmtId="0" fontId="0" fillId="43" borderId="49" xfId="0" applyFont="1" applyFill="1" applyBorder="1" applyAlignment="1" applyProtection="1">
      <alignment horizontal="center" vertical="top" wrapText="1"/>
      <protection locked="0"/>
    </xf>
    <xf numFmtId="0" fontId="0" fillId="43" borderId="51" xfId="0" applyFont="1" applyFill="1" applyBorder="1" applyAlignment="1" applyProtection="1">
      <alignment horizontal="center" vertical="top" wrapText="1"/>
      <protection locked="0"/>
    </xf>
    <xf numFmtId="0" fontId="0" fillId="43" borderId="45" xfId="0" applyFont="1" applyFill="1" applyBorder="1" applyAlignment="1" applyProtection="1">
      <alignment horizontal="center" vertical="top" wrapText="1"/>
      <protection locked="0"/>
    </xf>
    <xf numFmtId="0" fontId="0" fillId="43" borderId="0" xfId="0" applyFont="1" applyFill="1" applyBorder="1" applyAlignment="1" applyProtection="1">
      <alignment horizontal="center" vertical="top" wrapText="1"/>
      <protection locked="0"/>
    </xf>
    <xf numFmtId="0" fontId="0" fillId="43" borderId="50" xfId="0" applyFont="1" applyFill="1" applyBorder="1" applyAlignment="1" applyProtection="1">
      <alignment horizontal="center" vertical="top" wrapText="1"/>
      <protection locked="0"/>
    </xf>
    <xf numFmtId="0" fontId="0" fillId="43" borderId="94" xfId="0" applyFont="1" applyFill="1" applyBorder="1" applyAlignment="1" applyProtection="1">
      <alignment horizontal="center" vertical="top" wrapText="1"/>
      <protection locked="0"/>
    </xf>
    <xf numFmtId="0" fontId="0" fillId="43" borderId="85" xfId="0" applyFont="1" applyFill="1" applyBorder="1" applyAlignment="1" applyProtection="1">
      <alignment horizontal="center" vertical="top" wrapText="1"/>
      <protection locked="0"/>
    </xf>
    <xf numFmtId="0" fontId="0" fillId="43" borderId="83" xfId="0" applyFont="1" applyFill="1" applyBorder="1" applyAlignment="1" applyProtection="1">
      <alignment horizontal="center" vertical="top" wrapText="1"/>
      <protection locked="0"/>
    </xf>
    <xf numFmtId="0" fontId="0" fillId="34" borderId="50" xfId="0" applyFont="1" applyFill="1" applyBorder="1" applyAlignment="1" applyProtection="1">
      <alignment horizontal="center"/>
      <protection/>
    </xf>
    <xf numFmtId="0" fontId="2" fillId="34" borderId="50" xfId="0" applyFont="1" applyFill="1" applyBorder="1" applyAlignment="1" applyProtection="1">
      <alignment horizontal="center" vertical="center"/>
      <protection/>
    </xf>
    <xf numFmtId="0" fontId="9" fillId="34" borderId="0" xfId="0" applyFont="1" applyFill="1" applyBorder="1" applyAlignment="1" applyProtection="1">
      <alignment horizontal="center" vertical="top"/>
      <protection/>
    </xf>
    <xf numFmtId="0" fontId="4" fillId="34" borderId="121" xfId="0" applyFont="1" applyFill="1" applyBorder="1" applyAlignment="1" applyProtection="1">
      <alignment horizontal="right" vertical="center"/>
      <protection/>
    </xf>
    <xf numFmtId="0" fontId="4" fillId="34" borderId="12" xfId="0" applyFont="1" applyFill="1" applyBorder="1" applyAlignment="1" applyProtection="1">
      <alignment horizontal="right" vertical="center"/>
      <protection/>
    </xf>
    <xf numFmtId="0" fontId="45" fillId="34" borderId="94" xfId="0" applyFont="1" applyFill="1" applyBorder="1" applyAlignment="1" applyProtection="1">
      <alignment horizontal="center" vertical="center"/>
      <protection/>
    </xf>
    <xf numFmtId="0" fontId="45" fillId="34" borderId="83" xfId="0" applyFont="1" applyFill="1" applyBorder="1" applyAlignment="1" applyProtection="1">
      <alignment horizontal="center" vertical="center"/>
      <protection/>
    </xf>
    <xf numFmtId="0" fontId="45" fillId="34" borderId="85" xfId="0"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wrapText="1"/>
      <protection/>
    </xf>
    <xf numFmtId="5" fontId="9" fillId="33" borderId="83" xfId="0" applyNumberFormat="1" applyFont="1" applyFill="1" applyBorder="1" applyAlignment="1" applyProtection="1">
      <alignment horizontal="center" vertical="center"/>
      <protection/>
    </xf>
    <xf numFmtId="5" fontId="9" fillId="33" borderId="85" xfId="0" applyNumberFormat="1" applyFont="1" applyFill="1" applyBorder="1" applyAlignment="1" applyProtection="1">
      <alignment horizontal="center" vertical="center"/>
      <protection/>
    </xf>
    <xf numFmtId="0" fontId="15" fillId="34" borderId="94" xfId="0" applyFont="1" applyFill="1" applyBorder="1" applyAlignment="1" applyProtection="1">
      <alignment horizontal="center" vertical="center"/>
      <protection/>
    </xf>
    <xf numFmtId="0" fontId="15" fillId="34" borderId="56" xfId="0" applyFont="1" applyFill="1" applyBorder="1" applyAlignment="1" applyProtection="1">
      <alignment horizontal="center" vertical="center"/>
      <protection/>
    </xf>
    <xf numFmtId="0" fontId="5" fillId="34" borderId="49" xfId="0" applyFont="1" applyFill="1" applyBorder="1" applyAlignment="1" applyProtection="1">
      <alignment horizontal="right" vertical="center"/>
      <protection/>
    </xf>
    <xf numFmtId="0" fontId="5" fillId="34" borderId="154" xfId="0" applyFont="1" applyFill="1" applyBorder="1" applyAlignment="1" applyProtection="1">
      <alignment horizontal="right" vertical="center"/>
      <protection/>
    </xf>
    <xf numFmtId="5" fontId="0" fillId="43" borderId="91" xfId="0" applyNumberFormat="1" applyFont="1" applyFill="1" applyBorder="1" applyAlignment="1" applyProtection="1">
      <alignment horizontal="center" vertical="center"/>
      <protection locked="0"/>
    </xf>
    <xf numFmtId="5" fontId="0" fillId="43" borderId="51" xfId="0" applyNumberFormat="1" applyFont="1" applyFill="1" applyBorder="1" applyAlignment="1" applyProtection="1">
      <alignment horizontal="center" vertical="center"/>
      <protection locked="0"/>
    </xf>
    <xf numFmtId="0" fontId="19" fillId="34" borderId="44" xfId="0" applyFont="1" applyFill="1" applyBorder="1" applyAlignment="1" applyProtection="1">
      <alignment horizontal="center" vertical="center"/>
      <protection/>
    </xf>
    <xf numFmtId="0" fontId="19" fillId="34" borderId="45" xfId="0" applyFont="1" applyFill="1" applyBorder="1" applyAlignment="1" applyProtection="1">
      <alignment horizontal="center" vertical="center"/>
      <protection/>
    </xf>
    <xf numFmtId="0" fontId="19" fillId="34" borderId="83" xfId="0" applyFont="1" applyFill="1" applyBorder="1" applyAlignment="1" applyProtection="1">
      <alignment horizontal="center" vertical="center"/>
      <protection/>
    </xf>
    <xf numFmtId="0" fontId="19" fillId="34" borderId="85" xfId="0" applyFont="1" applyFill="1" applyBorder="1" applyAlignment="1" applyProtection="1">
      <alignment horizontal="center" vertical="center"/>
      <protection/>
    </xf>
    <xf numFmtId="0" fontId="5" fillId="34" borderId="88" xfId="0" applyFont="1" applyFill="1" applyBorder="1" applyAlignment="1" applyProtection="1">
      <alignment horizontal="right" vertical="center"/>
      <protection/>
    </xf>
    <xf numFmtId="0" fontId="5" fillId="34" borderId="11" xfId="0" applyFont="1" applyFill="1" applyBorder="1" applyAlignment="1" applyProtection="1">
      <alignment horizontal="right" vertical="center"/>
      <protection/>
    </xf>
    <xf numFmtId="5" fontId="0" fillId="43" borderId="11" xfId="0" applyNumberFormat="1" applyFont="1" applyFill="1" applyBorder="1" applyAlignment="1" applyProtection="1">
      <alignment horizontal="center" vertical="center"/>
      <protection locked="0"/>
    </xf>
    <xf numFmtId="5" fontId="0" fillId="43" borderId="71" xfId="0" applyNumberFormat="1" applyFont="1" applyFill="1" applyBorder="1" applyAlignment="1" applyProtection="1">
      <alignment horizontal="center" vertical="center"/>
      <protection locked="0"/>
    </xf>
    <xf numFmtId="0" fontId="1" fillId="34" borderId="94" xfId="0" applyFont="1" applyFill="1" applyBorder="1" applyAlignment="1" applyProtection="1">
      <alignment vertical="center"/>
      <protection/>
    </xf>
    <xf numFmtId="0" fontId="1" fillId="34" borderId="56" xfId="0" applyFont="1" applyFill="1" applyBorder="1" applyAlignment="1" applyProtection="1">
      <alignment vertical="center"/>
      <protection/>
    </xf>
    <xf numFmtId="5" fontId="9" fillId="33" borderId="95" xfId="0" applyNumberFormat="1" applyFont="1" applyFill="1" applyBorder="1" applyAlignment="1" applyProtection="1">
      <alignment horizontal="center" vertical="center"/>
      <protection/>
    </xf>
    <xf numFmtId="0" fontId="1" fillId="34" borderId="94" xfId="0" applyFont="1" applyFill="1" applyBorder="1" applyAlignment="1" applyProtection="1">
      <alignment horizontal="left" vertical="center"/>
      <protection/>
    </xf>
    <xf numFmtId="0" fontId="1" fillId="34" borderId="56" xfId="0" applyFont="1" applyFill="1" applyBorder="1" applyAlignment="1" applyProtection="1">
      <alignment horizontal="left" vertical="center"/>
      <protection/>
    </xf>
    <xf numFmtId="0" fontId="19" fillId="34" borderId="94" xfId="0" applyFont="1" applyFill="1" applyBorder="1" applyAlignment="1" applyProtection="1">
      <alignment horizontal="center" vertical="center"/>
      <protection/>
    </xf>
    <xf numFmtId="0" fontId="4" fillId="34" borderId="44" xfId="0" applyFont="1" applyFill="1" applyBorder="1" applyAlignment="1" applyProtection="1">
      <alignment horizontal="left" vertical="center" wrapText="1"/>
      <protection/>
    </xf>
    <xf numFmtId="0" fontId="4" fillId="34" borderId="155" xfId="0" applyFont="1" applyFill="1" applyBorder="1" applyAlignment="1" applyProtection="1">
      <alignment horizontal="left" vertical="center" wrapText="1"/>
      <protection/>
    </xf>
    <xf numFmtId="5" fontId="9" fillId="33" borderId="156" xfId="0" applyNumberFormat="1" applyFont="1" applyFill="1" applyBorder="1" applyAlignment="1" applyProtection="1">
      <alignment horizontal="center" vertical="center"/>
      <protection/>
    </xf>
    <xf numFmtId="5" fontId="9" fillId="33" borderId="46" xfId="0" applyNumberFormat="1" applyFont="1" applyFill="1" applyBorder="1" applyAlignment="1" applyProtection="1">
      <alignment horizontal="center" vertical="center"/>
      <protection/>
    </xf>
    <xf numFmtId="0" fontId="4" fillId="34" borderId="70" xfId="0" applyFont="1" applyFill="1" applyBorder="1" applyAlignment="1" applyProtection="1">
      <alignment horizontal="left" vertical="center" wrapText="1"/>
      <protection/>
    </xf>
    <xf numFmtId="0" fontId="4" fillId="34" borderId="87" xfId="0" applyFont="1" applyFill="1" applyBorder="1" applyAlignment="1" applyProtection="1">
      <alignment horizontal="left" vertical="center" wrapText="1"/>
      <protection/>
    </xf>
    <xf numFmtId="5" fontId="9" fillId="33" borderId="87" xfId="0" applyNumberFormat="1" applyFont="1" applyFill="1" applyBorder="1" applyAlignment="1" applyProtection="1">
      <alignment horizontal="center" vertical="center"/>
      <protection/>
    </xf>
    <xf numFmtId="5" fontId="9" fillId="33" borderId="10" xfId="0" applyNumberFormat="1" applyFont="1" applyFill="1" applyBorder="1" applyAlignment="1" applyProtection="1">
      <alignment horizontal="center" vertical="center"/>
      <protection/>
    </xf>
    <xf numFmtId="0" fontId="4" fillId="0" borderId="94" xfId="0" applyFont="1" applyFill="1" applyBorder="1" applyAlignment="1" applyProtection="1">
      <alignment horizontal="left" vertical="center"/>
      <protection/>
    </xf>
    <xf numFmtId="0" fontId="4" fillId="0" borderId="56" xfId="0" applyFont="1" applyFill="1" applyBorder="1" applyAlignment="1" applyProtection="1">
      <alignment horizontal="left" vertical="center"/>
      <protection/>
    </xf>
    <xf numFmtId="171" fontId="0" fillId="43" borderId="95" xfId="0" applyNumberFormat="1" applyFont="1" applyFill="1" applyBorder="1" applyAlignment="1" applyProtection="1">
      <alignment horizontal="center" vertical="center"/>
      <protection locked="0"/>
    </xf>
    <xf numFmtId="171" fontId="0" fillId="43" borderId="85" xfId="0" applyNumberFormat="1" applyFont="1" applyFill="1" applyBorder="1" applyAlignment="1" applyProtection="1">
      <alignment horizontal="center" vertical="center"/>
      <protection locked="0"/>
    </xf>
    <xf numFmtId="40" fontId="5" fillId="43" borderId="49" xfId="0" applyNumberFormat="1" applyFont="1" applyFill="1" applyBorder="1" applyAlignment="1" applyProtection="1">
      <alignment horizontal="right" vertical="center"/>
      <protection locked="0"/>
    </xf>
    <xf numFmtId="40" fontId="5" fillId="43" borderId="154" xfId="0" applyNumberFormat="1" applyFont="1" applyFill="1" applyBorder="1" applyAlignment="1" applyProtection="1">
      <alignment horizontal="right" vertical="center"/>
      <protection locked="0"/>
    </xf>
    <xf numFmtId="0" fontId="4" fillId="34" borderId="94" xfId="0" applyFont="1" applyFill="1" applyBorder="1" applyAlignment="1" applyProtection="1">
      <alignment horizontal="left" vertical="center"/>
      <protection/>
    </xf>
    <xf numFmtId="0" fontId="4" fillId="34" borderId="56" xfId="0" applyFont="1" applyFill="1" applyBorder="1" applyAlignment="1" applyProtection="1">
      <alignment horizontal="left" vertical="center"/>
      <protection/>
    </xf>
    <xf numFmtId="5" fontId="0" fillId="43" borderId="95" xfId="0" applyNumberFormat="1" applyFont="1" applyFill="1" applyBorder="1" applyAlignment="1" applyProtection="1">
      <alignment horizontal="center" vertical="center"/>
      <protection locked="0"/>
    </xf>
    <xf numFmtId="5" fontId="0" fillId="43" borderId="85" xfId="0" applyNumberFormat="1" applyFont="1" applyFill="1" applyBorder="1" applyAlignment="1" applyProtection="1">
      <alignment horizontal="center" vertical="center"/>
      <protection locked="0"/>
    </xf>
    <xf numFmtId="0" fontId="4" fillId="34" borderId="70" xfId="0" applyFont="1" applyFill="1" applyBorder="1" applyAlignment="1" applyProtection="1">
      <alignment vertical="center" wrapText="1"/>
      <protection/>
    </xf>
    <xf numFmtId="0" fontId="4" fillId="34" borderId="87" xfId="0" applyFont="1" applyFill="1" applyBorder="1" applyAlignment="1" applyProtection="1">
      <alignment vertical="center" wrapText="1"/>
      <protection/>
    </xf>
    <xf numFmtId="0" fontId="5" fillId="0" borderId="88" xfId="0" applyFont="1" applyFill="1" applyBorder="1" applyAlignment="1" applyProtection="1">
      <alignment horizontal="right" vertical="center"/>
      <protection/>
    </xf>
    <xf numFmtId="0" fontId="5" fillId="0" borderId="11" xfId="0" applyFont="1" applyFill="1" applyBorder="1" applyAlignment="1" applyProtection="1">
      <alignment horizontal="right" vertical="center"/>
      <protection/>
    </xf>
    <xf numFmtId="40" fontId="5" fillId="43" borderId="147" xfId="0" applyNumberFormat="1" applyFont="1" applyFill="1" applyBorder="1" applyAlignment="1" applyProtection="1">
      <alignment horizontal="right" vertical="center"/>
      <protection locked="0"/>
    </xf>
    <xf numFmtId="40" fontId="5" fillId="43" borderId="149" xfId="0" applyNumberFormat="1" applyFont="1" applyFill="1" applyBorder="1" applyAlignment="1" applyProtection="1">
      <alignment horizontal="right" vertical="center"/>
      <protection locked="0"/>
    </xf>
    <xf numFmtId="5" fontId="0" fillId="43" borderId="50" xfId="0" applyNumberFormat="1" applyFont="1" applyFill="1" applyBorder="1" applyAlignment="1" applyProtection="1">
      <alignment horizontal="center" vertical="center"/>
      <protection locked="0"/>
    </xf>
    <xf numFmtId="40" fontId="5" fillId="43" borderId="88" xfId="0" applyNumberFormat="1" applyFont="1" applyFill="1" applyBorder="1" applyAlignment="1" applyProtection="1">
      <alignment horizontal="right" vertical="center"/>
      <protection locked="0"/>
    </xf>
    <xf numFmtId="40" fontId="5" fillId="43" borderId="11" xfId="0" applyNumberFormat="1" applyFont="1" applyFill="1" applyBorder="1" applyAlignment="1" applyProtection="1">
      <alignment horizontal="right" vertical="center"/>
      <protection locked="0"/>
    </xf>
    <xf numFmtId="0" fontId="4" fillId="34" borderId="88" xfId="0" applyFont="1" applyFill="1" applyBorder="1" applyAlignment="1" applyProtection="1">
      <alignment horizontal="right" vertical="center"/>
      <protection/>
    </xf>
    <xf numFmtId="0" fontId="4" fillId="34" borderId="11" xfId="0" applyFont="1" applyFill="1" applyBorder="1" applyAlignment="1" applyProtection="1">
      <alignment horizontal="right" vertical="center"/>
      <protection/>
    </xf>
    <xf numFmtId="5" fontId="9" fillId="33" borderId="11" xfId="0" applyNumberFormat="1" applyFont="1" applyFill="1" applyBorder="1" applyAlignment="1" applyProtection="1">
      <alignment horizontal="center" vertical="center"/>
      <protection/>
    </xf>
    <xf numFmtId="5" fontId="9" fillId="33" borderId="71" xfId="0" applyNumberFormat="1" applyFont="1" applyFill="1" applyBorder="1" applyAlignment="1" applyProtection="1">
      <alignment horizontal="center" vertical="center"/>
      <protection/>
    </xf>
    <xf numFmtId="0" fontId="4" fillId="34" borderId="44" xfId="0" applyFont="1" applyFill="1" applyBorder="1" applyAlignment="1" applyProtection="1">
      <alignment vertical="center"/>
      <protection/>
    </xf>
    <xf numFmtId="0" fontId="4" fillId="34" borderId="155" xfId="0" applyFont="1" applyFill="1" applyBorder="1" applyAlignment="1" applyProtection="1">
      <alignment vertical="center"/>
      <protection/>
    </xf>
    <xf numFmtId="0" fontId="4" fillId="34" borderId="12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21" xfId="0" applyFont="1" applyFill="1" applyBorder="1" applyAlignment="1" applyProtection="1">
      <alignment horizontal="right" vertical="center" wrapText="1"/>
      <protection/>
    </xf>
    <xf numFmtId="0" fontId="4" fillId="34" borderId="12" xfId="0" applyFont="1" applyFill="1" applyBorder="1" applyAlignment="1" applyProtection="1">
      <alignment horizontal="right" vertical="center" wrapText="1"/>
      <protection/>
    </xf>
    <xf numFmtId="0" fontId="0" fillId="0" borderId="155" xfId="0" applyBorder="1" applyAlignment="1">
      <alignment vertical="center"/>
    </xf>
    <xf numFmtId="40" fontId="150" fillId="34" borderId="121" xfId="0" applyNumberFormat="1" applyFont="1" applyFill="1" applyBorder="1" applyAlignment="1" applyProtection="1">
      <alignment horizontal="right" vertical="center"/>
      <protection/>
    </xf>
    <xf numFmtId="40" fontId="150" fillId="34" borderId="12" xfId="0" applyNumberFormat="1" applyFont="1" applyFill="1" applyBorder="1" applyAlignment="1" applyProtection="1">
      <alignment horizontal="right" vertical="center"/>
      <protection/>
    </xf>
    <xf numFmtId="0" fontId="0" fillId="0" borderId="11" xfId="0" applyBorder="1" applyAlignment="1">
      <alignment horizontal="right" vertical="center"/>
    </xf>
    <xf numFmtId="40" fontId="32" fillId="43" borderId="49" xfId="0" applyNumberFormat="1" applyFont="1" applyFill="1" applyBorder="1" applyAlignment="1" applyProtection="1">
      <alignment horizontal="right" vertical="center"/>
      <protection locked="0"/>
    </xf>
    <xf numFmtId="40" fontId="32" fillId="43" borderId="154" xfId="0" applyNumberFormat="1" applyFont="1" applyFill="1" applyBorder="1" applyAlignment="1" applyProtection="1">
      <alignment horizontal="right" vertical="center"/>
      <protection locked="0"/>
    </xf>
    <xf numFmtId="0" fontId="0" fillId="0" borderId="154" xfId="0" applyBorder="1" applyAlignment="1">
      <alignment horizontal="right" vertical="center"/>
    </xf>
    <xf numFmtId="0" fontId="5" fillId="0" borderId="121" xfId="0" applyFont="1" applyFill="1" applyBorder="1" applyAlignment="1" applyProtection="1">
      <alignment horizontal="right" vertical="center"/>
      <protection/>
    </xf>
    <xf numFmtId="0" fontId="5" fillId="0" borderId="12" xfId="0" applyFont="1" applyFill="1" applyBorder="1" applyAlignment="1" applyProtection="1">
      <alignment horizontal="right" vertical="center"/>
      <protection/>
    </xf>
    <xf numFmtId="171" fontId="0" fillId="43" borderId="22" xfId="0" applyNumberFormat="1" applyFont="1" applyFill="1" applyBorder="1" applyAlignment="1" applyProtection="1">
      <alignment horizontal="center" vertical="center"/>
      <protection locked="0"/>
    </xf>
    <xf numFmtId="171" fontId="0" fillId="43" borderId="157" xfId="0" applyNumberFormat="1" applyFont="1" applyFill="1" applyBorder="1" applyAlignment="1" applyProtection="1">
      <alignment horizontal="center" vertical="center"/>
      <protection locked="0"/>
    </xf>
    <xf numFmtId="171" fontId="0" fillId="43" borderId="11" xfId="0" applyNumberFormat="1" applyFont="1" applyFill="1" applyBorder="1" applyAlignment="1" applyProtection="1">
      <alignment horizontal="center" vertical="center"/>
      <protection locked="0"/>
    </xf>
    <xf numFmtId="171" fontId="0" fillId="43" borderId="71" xfId="0" applyNumberFormat="1" applyFont="1" applyFill="1" applyBorder="1" applyAlignment="1" applyProtection="1">
      <alignment horizontal="center" vertical="center"/>
      <protection locked="0"/>
    </xf>
    <xf numFmtId="0" fontId="33" fillId="57" borderId="94" xfId="0" applyFont="1" applyFill="1" applyBorder="1" applyAlignment="1" applyProtection="1">
      <alignment horizontal="center" vertical="center"/>
      <protection/>
    </xf>
    <xf numFmtId="0" fontId="33" fillId="57" borderId="83" xfId="0" applyFont="1" applyFill="1" applyBorder="1" applyAlignment="1" applyProtection="1">
      <alignment horizontal="center" vertical="center"/>
      <protection/>
    </xf>
    <xf numFmtId="0" fontId="33" fillId="57" borderId="85" xfId="0" applyFont="1" applyFill="1" applyBorder="1" applyAlignment="1" applyProtection="1">
      <alignment horizontal="center" vertical="center"/>
      <protection/>
    </xf>
    <xf numFmtId="0" fontId="9" fillId="34" borderId="44" xfId="0" applyFont="1" applyFill="1" applyBorder="1" applyAlignment="1" applyProtection="1">
      <alignment horizontal="center" vertical="center" wrapText="1"/>
      <protection/>
    </xf>
    <xf numFmtId="0" fontId="9" fillId="34" borderId="155" xfId="0" applyFont="1" applyFill="1" applyBorder="1" applyAlignment="1" applyProtection="1">
      <alignment horizontal="center" vertical="center" wrapText="1"/>
      <protection/>
    </xf>
    <xf numFmtId="0" fontId="9" fillId="34" borderId="156" xfId="0" applyFont="1" applyFill="1" applyBorder="1" applyAlignment="1" applyProtection="1">
      <alignment horizontal="center" vertical="center"/>
      <protection/>
    </xf>
    <xf numFmtId="0" fontId="9" fillId="34" borderId="46" xfId="0" applyFont="1" applyFill="1" applyBorder="1" applyAlignment="1" applyProtection="1">
      <alignment horizontal="center" vertical="center"/>
      <protection/>
    </xf>
    <xf numFmtId="0" fontId="9" fillId="34" borderId="44" xfId="0" applyFont="1" applyFill="1" applyBorder="1" applyAlignment="1" applyProtection="1">
      <alignment horizontal="center" vertical="center"/>
      <protection/>
    </xf>
    <xf numFmtId="0" fontId="9" fillId="34" borderId="155" xfId="0" applyFont="1" applyFill="1" applyBorder="1" applyAlignment="1" applyProtection="1">
      <alignment horizontal="center" vertical="center"/>
      <protection/>
    </xf>
    <xf numFmtId="5" fontId="1" fillId="33" borderId="156" xfId="0" applyNumberFormat="1" applyFont="1" applyFill="1" applyBorder="1" applyAlignment="1" applyProtection="1">
      <alignment horizontal="center" vertical="center"/>
      <protection/>
    </xf>
    <xf numFmtId="5" fontId="1" fillId="33" borderId="46" xfId="0" applyNumberFormat="1" applyFont="1" applyFill="1" applyBorder="1" applyAlignment="1" applyProtection="1">
      <alignment horizontal="center" vertical="center"/>
      <protection/>
    </xf>
    <xf numFmtId="0" fontId="4" fillId="0" borderId="57" xfId="0" applyFont="1" applyFill="1" applyBorder="1" applyAlignment="1" applyProtection="1">
      <alignment horizontal="left" vertical="center" wrapText="1"/>
      <protection/>
    </xf>
    <xf numFmtId="0" fontId="4" fillId="0" borderId="58" xfId="0" applyFont="1" applyFill="1" applyBorder="1" applyAlignment="1" applyProtection="1">
      <alignment horizontal="left" vertical="center" wrapText="1"/>
      <protection/>
    </xf>
    <xf numFmtId="0" fontId="0" fillId="43" borderId="16" xfId="0" applyFont="1" applyFill="1" applyBorder="1" applyAlignment="1" applyProtection="1">
      <alignment horizontal="left" vertical="top" wrapText="1"/>
      <protection locked="0"/>
    </xf>
    <xf numFmtId="0" fontId="0" fillId="43" borderId="17" xfId="0" applyFont="1" applyFill="1" applyBorder="1" applyAlignment="1" applyProtection="1">
      <alignment horizontal="left" vertical="top" wrapText="1"/>
      <protection locked="0"/>
    </xf>
    <xf numFmtId="0" fontId="0" fillId="43" borderId="19" xfId="0" applyFont="1" applyFill="1" applyBorder="1" applyAlignment="1" applyProtection="1">
      <alignment horizontal="left" vertical="top" wrapText="1"/>
      <protection locked="0"/>
    </xf>
    <xf numFmtId="0" fontId="0" fillId="43" borderId="20" xfId="0" applyFont="1" applyFill="1" applyBorder="1" applyAlignment="1" applyProtection="1">
      <alignment horizontal="left" vertical="top" wrapText="1"/>
      <protection locked="0"/>
    </xf>
    <xf numFmtId="0" fontId="0" fillId="43" borderId="21" xfId="0" applyFont="1" applyFill="1" applyBorder="1" applyAlignment="1" applyProtection="1">
      <alignment horizontal="left" vertical="top" wrapText="1"/>
      <protection locked="0"/>
    </xf>
    <xf numFmtId="0" fontId="0" fillId="43" borderId="14" xfId="0" applyFont="1" applyFill="1" applyBorder="1" applyAlignment="1" applyProtection="1">
      <alignment horizontal="left" vertical="top" wrapText="1"/>
      <protection locked="0"/>
    </xf>
    <xf numFmtId="0" fontId="0" fillId="43" borderId="0" xfId="0" applyFont="1" applyFill="1" applyBorder="1" applyAlignment="1" applyProtection="1">
      <alignment horizontal="left" vertical="top" wrapText="1"/>
      <protection locked="0"/>
    </xf>
    <xf numFmtId="0" fontId="0" fillId="43" borderId="18" xfId="0" applyFont="1" applyFill="1" applyBorder="1" applyAlignment="1" applyProtection="1">
      <alignment horizontal="left" vertical="top" wrapText="1"/>
      <protection locked="0"/>
    </xf>
    <xf numFmtId="0" fontId="0" fillId="43" borderId="22" xfId="0" applyFont="1" applyFill="1" applyBorder="1" applyAlignment="1" applyProtection="1">
      <alignment horizontal="center" vertical="top" wrapText="1"/>
      <protection locked="0"/>
    </xf>
    <xf numFmtId="0" fontId="0" fillId="43" borderId="23" xfId="0" applyFont="1" applyFill="1" applyBorder="1" applyAlignment="1" applyProtection="1">
      <alignment horizontal="center" vertical="top" wrapText="1"/>
      <protection locked="0"/>
    </xf>
    <xf numFmtId="0" fontId="0" fillId="43" borderId="12" xfId="0" applyFont="1" applyFill="1" applyBorder="1" applyAlignment="1" applyProtection="1">
      <alignment horizontal="center" vertical="top" wrapText="1"/>
      <protection locked="0"/>
    </xf>
    <xf numFmtId="49" fontId="0" fillId="43" borderId="22" xfId="0" applyNumberFormat="1" applyFont="1" applyFill="1" applyBorder="1" applyAlignment="1" applyProtection="1">
      <alignment horizontal="center" vertical="center" wrapText="1"/>
      <protection locked="0"/>
    </xf>
    <xf numFmtId="49" fontId="0" fillId="43" borderId="23" xfId="0" applyNumberFormat="1" applyFont="1" applyFill="1" applyBorder="1" applyAlignment="1" applyProtection="1">
      <alignment horizontal="center" vertical="center" wrapText="1"/>
      <protection locked="0"/>
    </xf>
    <xf numFmtId="49" fontId="0" fillId="43" borderId="12" xfId="0" applyNumberFormat="1"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xf>
    <xf numFmtId="0" fontId="31" fillId="37" borderId="0" xfId="0" applyFont="1" applyFill="1" applyAlignment="1" applyProtection="1">
      <alignment horizontal="center" vertical="center"/>
      <protection/>
    </xf>
    <xf numFmtId="0" fontId="80" fillId="37" borderId="0" xfId="0" applyFont="1" applyFill="1" applyAlignment="1" applyProtection="1">
      <alignment horizontal="center" vertical="center"/>
      <protection/>
    </xf>
    <xf numFmtId="0" fontId="33" fillId="43" borderId="22" xfId="0" applyFont="1" applyFill="1" applyBorder="1" applyAlignment="1" applyProtection="1">
      <alignment horizontal="center" vertical="center"/>
      <protection/>
    </xf>
    <xf numFmtId="0" fontId="33" fillId="43" borderId="23" xfId="0" applyFont="1" applyFill="1" applyBorder="1" applyAlignment="1" applyProtection="1">
      <alignment horizontal="center" vertical="center"/>
      <protection/>
    </xf>
    <xf numFmtId="0" fontId="33" fillId="43" borderId="12" xfId="0" applyFont="1" applyFill="1" applyBorder="1" applyAlignment="1" applyProtection="1">
      <alignment horizontal="center" vertical="center"/>
      <protection/>
    </xf>
    <xf numFmtId="0" fontId="33" fillId="37" borderId="0" xfId="0" applyFont="1" applyFill="1" applyAlignment="1" applyProtection="1">
      <alignment horizontal="center" vertical="center"/>
      <protection/>
    </xf>
    <xf numFmtId="0" fontId="0" fillId="43" borderId="11" xfId="0" applyFont="1" applyFill="1" applyBorder="1" applyAlignment="1" applyProtection="1">
      <alignment horizontal="center" vertical="top" wrapText="1"/>
      <protection locked="0"/>
    </xf>
    <xf numFmtId="0" fontId="0" fillId="43" borderId="71" xfId="0" applyFont="1" applyFill="1" applyBorder="1" applyAlignment="1" applyProtection="1">
      <alignment horizontal="center" vertical="top" wrapText="1"/>
      <protection locked="0"/>
    </xf>
    <xf numFmtId="0" fontId="0" fillId="43" borderId="90" xfId="0" applyFont="1" applyFill="1" applyBorder="1" applyAlignment="1" applyProtection="1">
      <alignment horizontal="center" vertical="top" wrapText="1"/>
      <protection locked="0"/>
    </xf>
    <xf numFmtId="0" fontId="0" fillId="43" borderId="93" xfId="0" applyFont="1" applyFill="1" applyBorder="1" applyAlignment="1" applyProtection="1">
      <alignment horizontal="center" vertical="top" wrapText="1"/>
      <protection locked="0"/>
    </xf>
    <xf numFmtId="0" fontId="3" fillId="34" borderId="16" xfId="0" applyFont="1" applyFill="1" applyBorder="1" applyAlignment="1" applyProtection="1">
      <alignment horizontal="center"/>
      <protection/>
    </xf>
    <xf numFmtId="0" fontId="0" fillId="43" borderId="22" xfId="0" applyFont="1" applyFill="1" applyBorder="1" applyAlignment="1" applyProtection="1">
      <alignment horizontal="left" vertical="top" wrapText="1"/>
      <protection locked="0"/>
    </xf>
    <xf numFmtId="0" fontId="0" fillId="43" borderId="23" xfId="0" applyFont="1" applyFill="1" applyBorder="1" applyAlignment="1" applyProtection="1">
      <alignment horizontal="left" vertical="top" wrapText="1"/>
      <protection locked="0"/>
    </xf>
    <xf numFmtId="0" fontId="0" fillId="43" borderId="12"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9" fillId="43" borderId="22" xfId="0" applyFont="1" applyFill="1" applyBorder="1" applyAlignment="1" applyProtection="1">
      <alignment horizontal="center" vertical="center"/>
      <protection locked="0"/>
    </xf>
    <xf numFmtId="0" fontId="9" fillId="43" borderId="12" xfId="0" applyFont="1" applyFill="1" applyBorder="1" applyAlignment="1" applyProtection="1">
      <alignment horizontal="center" vertical="center"/>
      <protection locked="0"/>
    </xf>
    <xf numFmtId="0" fontId="50" fillId="37" borderId="0" xfId="0" applyFont="1" applyFill="1" applyAlignment="1" applyProtection="1">
      <alignment horizontal="center" vertical="center" wrapText="1"/>
      <protection/>
    </xf>
    <xf numFmtId="0" fontId="50" fillId="37" borderId="0" xfId="0" applyFont="1" applyFill="1" applyAlignment="1" applyProtection="1">
      <alignment horizontal="center" vertical="center"/>
      <protection/>
    </xf>
    <xf numFmtId="0" fontId="3" fillId="43" borderId="22" xfId="0" applyFont="1" applyFill="1" applyBorder="1" applyAlignment="1" applyProtection="1">
      <alignment horizontal="center" vertical="center"/>
      <protection locked="0"/>
    </xf>
    <xf numFmtId="0" fontId="3" fillId="43" borderId="12" xfId="0" applyFont="1" applyFill="1" applyBorder="1" applyAlignment="1" applyProtection="1">
      <alignment horizontal="center" vertical="center"/>
      <protection locked="0"/>
    </xf>
    <xf numFmtId="0" fontId="3" fillId="43" borderId="22" xfId="0" applyFont="1" applyFill="1" applyBorder="1" applyAlignment="1" applyProtection="1">
      <alignment horizontal="left" vertical="center"/>
      <protection locked="0"/>
    </xf>
    <xf numFmtId="0" fontId="3" fillId="43" borderId="23" xfId="0" applyFont="1" applyFill="1" applyBorder="1" applyAlignment="1" applyProtection="1">
      <alignment horizontal="left" vertical="center"/>
      <protection locked="0"/>
    </xf>
    <xf numFmtId="0" fontId="3" fillId="43" borderId="12" xfId="0" applyFont="1" applyFill="1" applyBorder="1" applyAlignment="1" applyProtection="1">
      <alignment horizontal="left" vertical="center"/>
      <protection locked="0"/>
    </xf>
    <xf numFmtId="0" fontId="0" fillId="43" borderId="11" xfId="0" applyFont="1" applyFill="1" applyBorder="1" applyAlignment="1" applyProtection="1">
      <alignment horizontal="left" vertical="top" wrapText="1"/>
      <protection locked="0"/>
    </xf>
    <xf numFmtId="49" fontId="0" fillId="43" borderId="22" xfId="0" applyNumberFormat="1" applyFont="1" applyFill="1" applyBorder="1" applyAlignment="1" applyProtection="1">
      <alignment vertical="top" wrapText="1"/>
      <protection locked="0"/>
    </xf>
    <xf numFmtId="49" fontId="0" fillId="43" borderId="23" xfId="0" applyNumberFormat="1" applyFont="1" applyFill="1" applyBorder="1" applyAlignment="1" applyProtection="1">
      <alignment vertical="top" wrapText="1"/>
      <protection locked="0"/>
    </xf>
    <xf numFmtId="49" fontId="0" fillId="43" borderId="12" xfId="0" applyNumberFormat="1" applyFont="1" applyFill="1" applyBorder="1" applyAlignment="1" applyProtection="1">
      <alignment vertical="top" wrapText="1"/>
      <protection locked="0"/>
    </xf>
    <xf numFmtId="0" fontId="40" fillId="37" borderId="0" xfId="0" applyFont="1" applyFill="1" applyAlignment="1" applyProtection="1">
      <alignment horizontal="center" vertical="center" wrapText="1"/>
      <protection/>
    </xf>
    <xf numFmtId="0" fontId="58" fillId="0" borderId="158" xfId="0" applyFont="1" applyFill="1" applyBorder="1" applyAlignment="1" applyProtection="1">
      <alignment horizontal="center" vertical="center"/>
      <protection/>
    </xf>
    <xf numFmtId="0" fontId="58" fillId="0" borderId="159" xfId="0" applyFont="1" applyFill="1" applyBorder="1" applyAlignment="1" applyProtection="1">
      <alignment horizontal="center" vertical="center"/>
      <protection/>
    </xf>
    <xf numFmtId="0" fontId="58" fillId="0" borderId="158" xfId="0" applyFont="1" applyFill="1" applyBorder="1" applyAlignment="1" applyProtection="1">
      <alignment horizontal="center" vertical="center" wrapText="1"/>
      <protection/>
    </xf>
    <xf numFmtId="0" fontId="58" fillId="0" borderId="159" xfId="0" applyFont="1" applyFill="1" applyBorder="1" applyAlignment="1" applyProtection="1">
      <alignment horizontal="center" vertical="center" wrapText="1"/>
      <protection/>
    </xf>
    <xf numFmtId="0" fontId="17" fillId="34" borderId="94" xfId="0" applyFont="1" applyFill="1" applyBorder="1" applyAlignment="1" applyProtection="1">
      <alignment horizontal="center" vertical="center"/>
      <protection/>
    </xf>
    <xf numFmtId="0" fontId="17" fillId="34" borderId="83" xfId="0" applyFont="1" applyFill="1" applyBorder="1" applyAlignment="1" applyProtection="1">
      <alignment horizontal="center" vertical="center"/>
      <protection/>
    </xf>
    <xf numFmtId="0" fontId="17" fillId="34" borderId="85"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wrapText="1"/>
      <protection/>
    </xf>
    <xf numFmtId="0" fontId="9" fillId="34" borderId="16" xfId="0" applyFont="1" applyFill="1" applyBorder="1" applyAlignment="1" applyProtection="1">
      <alignment vertical="center"/>
      <protection/>
    </xf>
    <xf numFmtId="0" fontId="8" fillId="34" borderId="94" xfId="0" applyFont="1" applyFill="1" applyBorder="1" applyAlignment="1" applyProtection="1">
      <alignment horizontal="center" vertical="center"/>
      <protection/>
    </xf>
    <xf numFmtId="0" fontId="8" fillId="34" borderId="83" xfId="0" applyFont="1" applyFill="1" applyBorder="1" applyAlignment="1" applyProtection="1">
      <alignment horizontal="center" vertical="center"/>
      <protection/>
    </xf>
    <xf numFmtId="0" fontId="8" fillId="34" borderId="85" xfId="0" applyFont="1" applyFill="1" applyBorder="1" applyAlignment="1" applyProtection="1">
      <alignment horizontal="center" vertical="center"/>
      <protection/>
    </xf>
    <xf numFmtId="0" fontId="15" fillId="37" borderId="0" xfId="0" applyFont="1" applyFill="1" applyAlignment="1" applyProtection="1">
      <alignment horizontal="center" vertical="center" wrapText="1"/>
      <protection/>
    </xf>
    <xf numFmtId="0" fontId="15" fillId="37" borderId="48" xfId="0" applyFont="1" applyFill="1" applyBorder="1" applyAlignment="1" applyProtection="1">
      <alignment horizontal="center" vertical="center" wrapText="1"/>
      <protection/>
    </xf>
    <xf numFmtId="0" fontId="39" fillId="37" borderId="0" xfId="0" applyFont="1" applyFill="1" applyAlignment="1" applyProtection="1">
      <alignment horizontal="center" vertical="center"/>
      <protection/>
    </xf>
    <xf numFmtId="0" fontId="53" fillId="34" borderId="50" xfId="0" applyFont="1" applyFill="1" applyBorder="1" applyAlignment="1" applyProtection="1">
      <alignment horizontal="center" vertical="center"/>
      <protection/>
    </xf>
    <xf numFmtId="0" fontId="59" fillId="0" borderId="160" xfId="0" applyFont="1" applyFill="1" applyBorder="1" applyAlignment="1" applyProtection="1">
      <alignment horizontal="center" vertical="center"/>
      <protection/>
    </xf>
    <xf numFmtId="0" fontId="59" fillId="0" borderId="161" xfId="0" applyFont="1" applyFill="1" applyBorder="1" applyAlignment="1" applyProtection="1">
      <alignment horizontal="center" vertical="center"/>
      <protection/>
    </xf>
    <xf numFmtId="0" fontId="59" fillId="0" borderId="162" xfId="0" applyFont="1" applyFill="1" applyBorder="1" applyAlignment="1" applyProtection="1">
      <alignment horizontal="center" vertical="center"/>
      <protection/>
    </xf>
    <xf numFmtId="0" fontId="59" fillId="0" borderId="163" xfId="0" applyFont="1" applyFill="1" applyBorder="1" applyAlignment="1" applyProtection="1">
      <alignment horizontal="center" vertical="center"/>
      <protection/>
    </xf>
    <xf numFmtId="0" fontId="59" fillId="0" borderId="164" xfId="0" applyFont="1" applyFill="1" applyBorder="1" applyAlignment="1" applyProtection="1">
      <alignment horizontal="center" vertical="center"/>
      <protection/>
    </xf>
    <xf numFmtId="0" fontId="59" fillId="0" borderId="133" xfId="0" applyFont="1" applyFill="1" applyBorder="1" applyAlignment="1" applyProtection="1">
      <alignment horizontal="center" vertical="center"/>
      <protection/>
    </xf>
    <xf numFmtId="0" fontId="21" fillId="38" borderId="0" xfId="0" applyFont="1" applyFill="1" applyBorder="1" applyAlignment="1" applyProtection="1">
      <alignment horizontal="center" vertical="center"/>
      <protection/>
    </xf>
    <xf numFmtId="0" fontId="3" fillId="38" borderId="0" xfId="0" applyFont="1" applyFill="1" applyBorder="1" applyAlignment="1" applyProtection="1">
      <alignment horizontal="center" vertical="center" wrapText="1"/>
      <protection/>
    </xf>
    <xf numFmtId="0" fontId="57" fillId="38" borderId="0" xfId="0" applyFont="1" applyFill="1" applyBorder="1" applyAlignment="1" applyProtection="1">
      <alignment horizontal="center" vertical="center" wrapText="1"/>
      <protection/>
    </xf>
    <xf numFmtId="0" fontId="9" fillId="38" borderId="0" xfId="0" applyFont="1" applyFill="1" applyBorder="1" applyAlignment="1" applyProtection="1">
      <alignment horizontal="center" vertical="center" wrapText="1"/>
      <protection/>
    </xf>
    <xf numFmtId="0" fontId="10" fillId="34" borderId="0" xfId="0" applyFont="1" applyFill="1" applyAlignment="1" applyProtection="1">
      <alignment horizontal="left" vertical="center"/>
      <protection/>
    </xf>
    <xf numFmtId="0" fontId="52" fillId="34" borderId="0" xfId="0" applyFont="1" applyFill="1" applyAlignment="1" applyProtection="1">
      <alignment horizontal="left" vertical="center" wrapText="1"/>
      <protection/>
    </xf>
    <xf numFmtId="0" fontId="0" fillId="34" borderId="0" xfId="0" applyFill="1" applyAlignment="1" applyProtection="1">
      <alignment horizontal="left" vertical="center" wrapText="1"/>
      <protection/>
    </xf>
    <xf numFmtId="0" fontId="0" fillId="34" borderId="0" xfId="0" applyFill="1" applyAlignment="1" applyProtection="1">
      <alignment horizontal="left" vertical="center"/>
      <protection/>
    </xf>
    <xf numFmtId="0" fontId="90" fillId="37" borderId="0" xfId="0" applyFont="1" applyFill="1" applyBorder="1" applyAlignment="1" applyProtection="1">
      <alignment horizontal="center" vertical="center" wrapText="1"/>
      <protection/>
    </xf>
    <xf numFmtId="0" fontId="83" fillId="37" borderId="0" xfId="0" applyFont="1" applyFill="1" applyAlignment="1" applyProtection="1">
      <alignment horizontal="center" vertical="center" wrapText="1"/>
      <protection/>
    </xf>
    <xf numFmtId="49" fontId="0" fillId="43" borderId="22" xfId="0" applyNumberFormat="1" applyFill="1" applyBorder="1" applyAlignment="1" applyProtection="1">
      <alignment horizontal="center" vertical="center" wrapText="1"/>
      <protection locked="0"/>
    </xf>
    <xf numFmtId="49" fontId="0" fillId="43" borderId="12" xfId="0" applyNumberFormat="1" applyFill="1" applyBorder="1" applyAlignment="1" applyProtection="1">
      <alignment horizontal="center" vertical="center" wrapText="1"/>
      <protection locked="0"/>
    </xf>
    <xf numFmtId="0" fontId="28" fillId="34" borderId="20" xfId="0" applyFont="1" applyFill="1" applyBorder="1" applyAlignment="1" applyProtection="1">
      <alignment horizontal="left" vertical="center" wrapText="1"/>
      <protection/>
    </xf>
    <xf numFmtId="0" fontId="5" fillId="0" borderId="20" xfId="0" applyFont="1" applyBorder="1" applyAlignment="1" applyProtection="1">
      <alignment horizontal="left" vertical="center" wrapText="1"/>
      <protection/>
    </xf>
    <xf numFmtId="0" fontId="28" fillId="34" borderId="0" xfId="0" applyFont="1" applyFill="1" applyAlignment="1" applyProtection="1">
      <alignment horizontal="left" vertical="center" wrapText="1"/>
      <protection/>
    </xf>
    <xf numFmtId="0" fontId="81" fillId="34" borderId="0" xfId="0" applyFont="1" applyFill="1" applyBorder="1" applyAlignment="1" applyProtection="1">
      <alignment horizontal="center" vertical="center" wrapText="1"/>
      <protection/>
    </xf>
    <xf numFmtId="0" fontId="20" fillId="34" borderId="0" xfId="0" applyFont="1" applyFill="1" applyBorder="1" applyAlignment="1" applyProtection="1">
      <alignment horizontal="center" vertical="center" wrapText="1"/>
      <protection/>
    </xf>
    <xf numFmtId="0" fontId="20" fillId="34" borderId="0" xfId="0" applyFont="1" applyFill="1" applyAlignment="1" applyProtection="1">
      <alignment horizontal="right" vertical="center" wrapText="1"/>
      <protection/>
    </xf>
    <xf numFmtId="0" fontId="21" fillId="34" borderId="0" xfId="0" applyFont="1" applyFill="1" applyBorder="1" applyAlignment="1" applyProtection="1">
      <alignment horizontal="center" vertical="center" wrapText="1"/>
      <protection/>
    </xf>
    <xf numFmtId="0" fontId="20" fillId="34" borderId="15" xfId="0" applyFont="1" applyFill="1" applyBorder="1" applyAlignment="1" applyProtection="1">
      <alignment horizontal="center" vertical="center"/>
      <protection/>
    </xf>
    <xf numFmtId="0" fontId="20" fillId="34" borderId="16" xfId="0" applyFont="1" applyFill="1" applyBorder="1" applyAlignment="1" applyProtection="1">
      <alignment horizontal="center" vertical="center"/>
      <protection/>
    </xf>
    <xf numFmtId="0" fontId="20" fillId="34" borderId="17" xfId="0" applyFont="1" applyFill="1" applyBorder="1" applyAlignment="1" applyProtection="1">
      <alignment horizontal="center" vertical="center"/>
      <protection/>
    </xf>
    <xf numFmtId="0" fontId="20" fillId="34" borderId="14" xfId="0" applyFont="1" applyFill="1" applyBorder="1" applyAlignment="1" applyProtection="1">
      <alignment horizontal="center" vertical="center"/>
      <protection/>
    </xf>
    <xf numFmtId="0" fontId="20" fillId="34" borderId="0" xfId="0" applyFont="1" applyFill="1" applyBorder="1" applyAlignment="1" applyProtection="1">
      <alignment horizontal="center" vertical="center"/>
      <protection/>
    </xf>
    <xf numFmtId="0" fontId="20" fillId="34" borderId="18" xfId="0" applyFont="1" applyFill="1" applyBorder="1" applyAlignment="1" applyProtection="1">
      <alignment horizontal="center" vertical="center"/>
      <protection/>
    </xf>
    <xf numFmtId="0" fontId="20" fillId="34" borderId="19" xfId="0" applyFont="1" applyFill="1" applyBorder="1" applyAlignment="1" applyProtection="1">
      <alignment horizontal="center" vertical="center"/>
      <protection/>
    </xf>
    <xf numFmtId="0" fontId="20" fillId="34" borderId="20" xfId="0" applyFont="1" applyFill="1" applyBorder="1" applyAlignment="1" applyProtection="1">
      <alignment horizontal="center" vertical="center"/>
      <protection/>
    </xf>
    <xf numFmtId="0" fontId="20" fillId="34" borderId="21" xfId="0" applyFont="1" applyFill="1" applyBorder="1" applyAlignment="1" applyProtection="1">
      <alignment horizontal="center" vertical="center"/>
      <protection/>
    </xf>
    <xf numFmtId="0" fontId="84" fillId="37" borderId="0" xfId="0" applyFont="1" applyFill="1" applyAlignment="1" applyProtection="1">
      <alignment horizontal="center" vertical="center" wrapText="1"/>
      <protection/>
    </xf>
    <xf numFmtId="0" fontId="56" fillId="34" borderId="0" xfId="0" applyFont="1" applyFill="1" applyAlignment="1" applyProtection="1">
      <alignment horizontal="center" vertical="center" wrapText="1"/>
      <protection/>
    </xf>
    <xf numFmtId="0" fontId="85" fillId="37" borderId="22" xfId="0" applyFont="1" applyFill="1" applyBorder="1" applyAlignment="1" applyProtection="1">
      <alignment horizontal="center" vertical="center" wrapText="1"/>
      <protection/>
    </xf>
    <xf numFmtId="0" fontId="85" fillId="37" borderId="23" xfId="0" applyFont="1" applyFill="1" applyBorder="1" applyAlignment="1" applyProtection="1">
      <alignment horizontal="center" vertical="center" wrapText="1"/>
      <protection/>
    </xf>
    <xf numFmtId="0" fontId="85" fillId="37" borderId="12" xfId="0" applyFont="1" applyFill="1" applyBorder="1" applyAlignment="1" applyProtection="1">
      <alignment horizontal="center" vertical="center" wrapText="1"/>
      <protection/>
    </xf>
    <xf numFmtId="0" fontId="93" fillId="34" borderId="0" xfId="0" applyFont="1" applyFill="1" applyAlignment="1" applyProtection="1">
      <alignment horizontal="center" vertical="center" wrapText="1"/>
      <protection/>
    </xf>
    <xf numFmtId="0" fontId="13" fillId="43" borderId="22" xfId="0" applyFont="1" applyFill="1" applyBorder="1" applyAlignment="1" applyProtection="1">
      <alignment horizontal="center" vertical="center" wrapText="1"/>
      <protection/>
    </xf>
    <xf numFmtId="0" fontId="13" fillId="43" borderId="12" xfId="0" applyFont="1" applyFill="1" applyBorder="1" applyAlignment="1" applyProtection="1">
      <alignment horizontal="center" vertical="center" wrapText="1"/>
      <protection/>
    </xf>
    <xf numFmtId="171" fontId="33" fillId="33" borderId="22" xfId="0" applyNumberFormat="1" applyFont="1" applyFill="1" applyBorder="1" applyAlignment="1" applyProtection="1">
      <alignment horizontal="center" vertical="center"/>
      <protection/>
    </xf>
    <xf numFmtId="171" fontId="33" fillId="33" borderId="12" xfId="0" applyNumberFormat="1" applyFont="1" applyFill="1" applyBorder="1" applyAlignment="1" applyProtection="1">
      <alignment horizontal="center" vertical="center"/>
      <protection/>
    </xf>
    <xf numFmtId="0" fontId="9" fillId="33" borderId="22" xfId="0" applyNumberFormat="1" applyFont="1" applyFill="1" applyBorder="1" applyAlignment="1" applyProtection="1">
      <alignment horizontal="center" vertical="center"/>
      <protection/>
    </xf>
    <xf numFmtId="0" fontId="9" fillId="33" borderId="23" xfId="0" applyNumberFormat="1" applyFont="1" applyFill="1" applyBorder="1" applyAlignment="1" applyProtection="1">
      <alignment horizontal="center" vertical="center"/>
      <protection/>
    </xf>
    <xf numFmtId="0" fontId="9" fillId="33" borderId="12" xfId="0" applyNumberFormat="1" applyFont="1" applyFill="1" applyBorder="1" applyAlignment="1" applyProtection="1">
      <alignment horizontal="center" vertical="center"/>
      <protection/>
    </xf>
    <xf numFmtId="0" fontId="37" fillId="34" borderId="0" xfId="0" applyFont="1" applyFill="1" applyAlignment="1" applyProtection="1" quotePrefix="1">
      <alignment horizontal="left" vertical="center" wrapText="1"/>
      <protection/>
    </xf>
    <xf numFmtId="0" fontId="37" fillId="34" borderId="0" xfId="0" applyFont="1" applyFill="1" applyAlignment="1" applyProtection="1">
      <alignment horizontal="left" vertical="center" wrapText="1"/>
      <protection/>
    </xf>
    <xf numFmtId="0" fontId="0" fillId="43" borderId="22" xfId="0" applyFill="1" applyBorder="1" applyAlignment="1" applyProtection="1">
      <alignment horizontal="center" vertical="center" wrapText="1"/>
      <protection locked="0"/>
    </xf>
    <xf numFmtId="0" fontId="0" fillId="43" borderId="12" xfId="0" applyFill="1" applyBorder="1" applyAlignment="1" applyProtection="1">
      <alignment horizontal="center" vertical="center" wrapText="1"/>
      <protection locked="0"/>
    </xf>
    <xf numFmtId="14" fontId="48" fillId="43" borderId="22" xfId="0" applyNumberFormat="1" applyFont="1" applyFill="1" applyBorder="1" applyAlignment="1" applyProtection="1">
      <alignment horizontal="center" vertical="center"/>
      <protection locked="0"/>
    </xf>
    <xf numFmtId="14" fontId="48" fillId="43" borderId="12" xfId="0" applyNumberFormat="1" applyFont="1" applyFill="1" applyBorder="1" applyAlignment="1" applyProtection="1">
      <alignment horizontal="center" vertical="center"/>
      <protection locked="0"/>
    </xf>
    <xf numFmtId="0" fontId="19" fillId="43" borderId="22" xfId="0" applyFont="1" applyFill="1" applyBorder="1" applyAlignment="1" applyProtection="1">
      <alignment horizontal="center" vertical="center" wrapText="1"/>
      <protection locked="0"/>
    </xf>
    <xf numFmtId="0" fontId="19" fillId="43" borderId="12" xfId="0" applyFont="1" applyFill="1" applyBorder="1" applyAlignment="1" applyProtection="1">
      <alignment horizontal="center" vertical="center" wrapText="1"/>
      <protection locked="0"/>
    </xf>
    <xf numFmtId="0" fontId="26" fillId="34" borderId="22" xfId="0" applyFont="1" applyFill="1" applyBorder="1" applyAlignment="1" applyProtection="1">
      <alignment horizontal="center" vertical="center" wrapText="1"/>
      <protection/>
    </xf>
    <xf numFmtId="0" fontId="26" fillId="34" borderId="12" xfId="0" applyFont="1" applyFill="1" applyBorder="1" applyAlignment="1" applyProtection="1">
      <alignment horizontal="center" vertical="center" wrapText="1"/>
      <protection/>
    </xf>
    <xf numFmtId="0" fontId="33" fillId="37" borderId="22" xfId="0" applyFont="1" applyFill="1" applyBorder="1" applyAlignment="1" applyProtection="1">
      <alignment horizontal="center" vertical="center"/>
      <protection hidden="1"/>
    </xf>
    <xf numFmtId="0" fontId="33" fillId="37" borderId="23" xfId="0" applyFont="1" applyFill="1" applyBorder="1" applyAlignment="1" applyProtection="1">
      <alignment horizontal="center" vertical="center"/>
      <protection hidden="1"/>
    </xf>
    <xf numFmtId="0" fontId="33" fillId="37" borderId="12" xfId="0" applyFont="1" applyFill="1" applyBorder="1" applyAlignment="1" applyProtection="1">
      <alignment horizontal="center" vertical="center"/>
      <protection hidden="1"/>
    </xf>
    <xf numFmtId="0" fontId="9" fillId="34" borderId="150" xfId="0" applyFont="1" applyFill="1" applyBorder="1" applyAlignment="1" applyProtection="1">
      <alignment horizontal="center" vertical="center" wrapText="1"/>
      <protection hidden="1"/>
    </xf>
    <xf numFmtId="0" fontId="9" fillId="34" borderId="165" xfId="0" applyFont="1" applyFill="1" applyBorder="1" applyAlignment="1" applyProtection="1">
      <alignment horizontal="center" vertical="center" wrapText="1"/>
      <protection hidden="1"/>
    </xf>
    <xf numFmtId="0" fontId="9" fillId="34" borderId="13" xfId="0" applyFont="1" applyFill="1" applyBorder="1" applyAlignment="1" applyProtection="1">
      <alignment horizontal="center" vertical="center" wrapText="1"/>
      <protection hidden="1"/>
    </xf>
    <xf numFmtId="0" fontId="32" fillId="0" borderId="22" xfId="0" applyFont="1" applyBorder="1" applyAlignment="1" applyProtection="1">
      <alignment horizontal="center"/>
      <protection hidden="1"/>
    </xf>
    <xf numFmtId="0" fontId="32" fillId="0" borderId="12" xfId="0" applyFont="1" applyBorder="1" applyAlignment="1" applyProtection="1">
      <alignment horizontal="center"/>
      <protection hidden="1"/>
    </xf>
    <xf numFmtId="0" fontId="9" fillId="38" borderId="11" xfId="0" applyFont="1" applyFill="1" applyBorder="1" applyAlignment="1" applyProtection="1">
      <alignment horizontal="center"/>
      <protection hidden="1"/>
    </xf>
    <xf numFmtId="0" fontId="33" fillId="40" borderId="0" xfId="0" applyFont="1" applyFill="1" applyBorder="1" applyAlignment="1" applyProtection="1">
      <alignment horizontal="center" vertical="center"/>
      <protection hidden="1"/>
    </xf>
    <xf numFmtId="0" fontId="9" fillId="41" borderId="150" xfId="0" applyFont="1" applyFill="1" applyBorder="1" applyAlignment="1" applyProtection="1">
      <alignment horizontal="center"/>
      <protection hidden="1"/>
    </xf>
    <xf numFmtId="0" fontId="9" fillId="41" borderId="11" xfId="0" applyFont="1" applyFill="1" applyBorder="1" applyAlignment="1" applyProtection="1">
      <alignment horizontal="center"/>
      <protection hidden="1"/>
    </xf>
    <xf numFmtId="0" fontId="9" fillId="41" borderId="13" xfId="0" applyFont="1" applyFill="1" applyBorder="1" applyAlignment="1" applyProtection="1">
      <alignment horizontal="center"/>
      <protection hidden="1"/>
    </xf>
    <xf numFmtId="171" fontId="0" fillId="0" borderId="22" xfId="0" applyNumberFormat="1" applyBorder="1" applyAlignment="1" applyProtection="1">
      <alignment horizontal="right"/>
      <protection hidden="1"/>
    </xf>
    <xf numFmtId="171" fontId="0" fillId="0" borderId="23" xfId="0" applyNumberFormat="1" applyBorder="1" applyAlignment="1" applyProtection="1">
      <alignment horizontal="right"/>
      <protection hidden="1"/>
    </xf>
    <xf numFmtId="171" fontId="0" fillId="0" borderId="12" xfId="0" applyNumberFormat="1" applyBorder="1" applyAlignment="1" applyProtection="1">
      <alignment horizontal="right"/>
      <protection hidden="1"/>
    </xf>
    <xf numFmtId="0" fontId="9" fillId="37" borderId="11" xfId="0" applyFont="1" applyFill="1" applyBorder="1" applyAlignment="1" applyProtection="1">
      <alignment horizontal="center"/>
      <protection hidden="1"/>
    </xf>
    <xf numFmtId="49" fontId="0" fillId="0" borderId="22" xfId="0" applyNumberFormat="1" applyBorder="1" applyAlignment="1" applyProtection="1">
      <alignment horizontal="center"/>
      <protection hidden="1"/>
    </xf>
    <xf numFmtId="0" fontId="0" fillId="0" borderId="23"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22" xfId="0" applyBorder="1" applyAlignment="1" applyProtection="1">
      <alignment horizontal="center"/>
      <protection hidden="1"/>
    </xf>
    <xf numFmtId="49" fontId="0" fillId="0" borderId="11" xfId="0" applyNumberFormat="1" applyBorder="1" applyAlignment="1" applyProtection="1">
      <alignment horizontal="center"/>
      <protection hidden="1"/>
    </xf>
    <xf numFmtId="0" fontId="0" fillId="0" borderId="11" xfId="0" applyBorder="1" applyAlignment="1" applyProtection="1">
      <alignment horizontal="center"/>
      <protection hidden="1"/>
    </xf>
    <xf numFmtId="49" fontId="0" fillId="0" borderId="22" xfId="0" applyNumberFormat="1" applyFill="1" applyBorder="1" applyAlignment="1" applyProtection="1">
      <alignment horizontal="center"/>
      <protection hidden="1"/>
    </xf>
    <xf numFmtId="0" fontId="0" fillId="0" borderId="12" xfId="0" applyFill="1" applyBorder="1" applyAlignment="1" applyProtection="1">
      <alignment horizontal="center"/>
      <protection hidden="1"/>
    </xf>
    <xf numFmtId="0" fontId="9" fillId="0" borderId="11" xfId="0" applyFont="1" applyFill="1" applyBorder="1" applyAlignment="1" applyProtection="1">
      <alignment horizontal="center"/>
      <protection hidden="1"/>
    </xf>
    <xf numFmtId="0" fontId="9" fillId="0" borderId="22" xfId="0" applyFont="1" applyFill="1" applyBorder="1" applyAlignment="1" applyProtection="1">
      <alignment horizontal="center"/>
      <protection hidden="1"/>
    </xf>
    <xf numFmtId="0" fontId="9" fillId="0" borderId="23" xfId="0" applyFont="1" applyFill="1" applyBorder="1" applyAlignment="1" applyProtection="1">
      <alignment horizontal="center"/>
      <protection hidden="1"/>
    </xf>
    <xf numFmtId="0" fontId="9" fillId="0" borderId="12" xfId="0" applyFont="1" applyFill="1" applyBorder="1" applyAlignment="1" applyProtection="1">
      <alignment horizontal="center"/>
      <protection hidden="1"/>
    </xf>
    <xf numFmtId="49" fontId="9" fillId="0" borderId="11" xfId="0" applyNumberFormat="1" applyFont="1" applyFill="1" applyBorder="1" applyAlignment="1" applyProtection="1">
      <alignment horizontal="center"/>
      <protection hidden="1"/>
    </xf>
    <xf numFmtId="1" fontId="0" fillId="0" borderId="22" xfId="0" applyNumberFormat="1" applyBorder="1" applyAlignment="1" applyProtection="1">
      <alignment horizontal="center"/>
      <protection hidden="1"/>
    </xf>
    <xf numFmtId="49" fontId="82" fillId="33" borderId="22" xfId="0" applyNumberFormat="1" applyFont="1" applyFill="1" applyBorder="1" applyAlignment="1" applyProtection="1">
      <alignment horizontal="center" vertical="center"/>
      <protection hidden="1"/>
    </xf>
    <xf numFmtId="49" fontId="82" fillId="33" borderId="23" xfId="0" applyNumberFormat="1" applyFont="1" applyFill="1" applyBorder="1" applyAlignment="1" applyProtection="1">
      <alignment horizontal="center" vertical="center"/>
      <protection hidden="1"/>
    </xf>
    <xf numFmtId="49" fontId="82" fillId="33" borderId="12" xfId="0" applyNumberFormat="1" applyFont="1" applyFill="1" applyBorder="1" applyAlignment="1" applyProtection="1">
      <alignment horizontal="center" vertical="center"/>
      <protection hidden="1"/>
    </xf>
    <xf numFmtId="0" fontId="33" fillId="35" borderId="0" xfId="0" applyFont="1" applyFill="1" applyBorder="1" applyAlignment="1" applyProtection="1">
      <alignment horizontal="center" vertical="center"/>
      <protection hidden="1"/>
    </xf>
    <xf numFmtId="0" fontId="0" fillId="0" borderId="22" xfId="0" applyBorder="1" applyAlignment="1" applyProtection="1">
      <alignment horizontal="left"/>
      <protection hidden="1"/>
    </xf>
    <xf numFmtId="0" fontId="0" fillId="0" borderId="23" xfId="0" applyBorder="1" applyAlignment="1" applyProtection="1">
      <alignment horizontal="left"/>
      <protection hidden="1"/>
    </xf>
    <xf numFmtId="0" fontId="0" fillId="0" borderId="12" xfId="0" applyBorder="1" applyAlignment="1" applyProtection="1">
      <alignment horizontal="left"/>
      <protection hidden="1"/>
    </xf>
    <xf numFmtId="168" fontId="0" fillId="0" borderId="22" xfId="0" applyNumberFormat="1" applyBorder="1" applyAlignment="1" applyProtection="1">
      <alignment horizontal="center"/>
      <protection hidden="1"/>
    </xf>
    <xf numFmtId="168" fontId="0" fillId="0" borderId="23" xfId="0" applyNumberFormat="1" applyBorder="1" applyAlignment="1" applyProtection="1">
      <alignment horizontal="center"/>
      <protection hidden="1"/>
    </xf>
    <xf numFmtId="168" fontId="0" fillId="0" borderId="12" xfId="0" applyNumberFormat="1" applyBorder="1" applyAlignment="1" applyProtection="1">
      <alignment horizontal="center"/>
      <protection hidden="1"/>
    </xf>
    <xf numFmtId="0" fontId="151" fillId="34" borderId="0" xfId="0" applyFont="1" applyFill="1" applyAlignment="1" applyProtection="1">
      <alignment horizontal="center" vertical="center"/>
      <protection/>
    </xf>
    <xf numFmtId="0" fontId="152" fillId="34" borderId="0" xfId="0" applyFont="1" applyFill="1" applyAlignment="1" applyProtection="1">
      <alignment horizontal="center" vertical="center"/>
      <protection/>
    </xf>
    <xf numFmtId="0" fontId="15" fillId="34" borderId="0" xfId="0" applyFont="1" applyFill="1" applyAlignment="1" applyProtection="1">
      <alignment horizontal="center" vertical="center"/>
      <protection/>
    </xf>
    <xf numFmtId="40" fontId="32" fillId="43" borderId="130" xfId="0" applyNumberFormat="1" applyFont="1" applyFill="1" applyBorder="1" applyAlignment="1" applyProtection="1">
      <alignment horizontal="right" vertical="center"/>
      <protection locked="0"/>
    </xf>
    <xf numFmtId="1" fontId="0" fillId="0" borderId="0" xfId="0" applyNumberFormat="1" applyFont="1" applyFill="1" applyBorder="1" applyAlignment="1" applyProtection="1">
      <alignment horizontal="center" vertical="center" wrapText="1"/>
      <protection/>
    </xf>
    <xf numFmtId="1" fontId="0" fillId="0" borderId="0" xfId="0" applyNumberFormat="1" applyFont="1" applyFill="1" applyBorder="1" applyAlignment="1" applyProtection="1">
      <alignment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28-unisportcnds-2011"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149">
    <dxf>
      <font>
        <b/>
        <i val="0"/>
      </font>
      <fill>
        <patternFill>
          <bgColor indexed="9"/>
        </patternFill>
      </fill>
    </dxf>
    <dxf>
      <font>
        <b/>
        <i val="0"/>
      </font>
      <fill>
        <patternFill>
          <fgColor indexed="9"/>
          <bgColor indexed="9"/>
        </patternFill>
      </fill>
    </dxf>
    <dxf>
      <font>
        <b/>
        <i val="0"/>
        <color auto="1"/>
      </font>
      <fill>
        <patternFill patternType="none">
          <bgColor indexed="65"/>
        </patternFill>
      </fill>
    </dxf>
    <dxf>
      <font>
        <b/>
        <i val="0"/>
      </font>
      <fill>
        <patternFill patternType="none">
          <bgColor indexed="65"/>
        </patternFill>
      </fill>
    </dxf>
    <dxf>
      <font>
        <b/>
        <i val="0"/>
      </font>
      <fill>
        <patternFill>
          <bgColor indexed="9"/>
        </patternFill>
      </fill>
    </dxf>
    <dxf>
      <font>
        <b/>
        <i val="0"/>
      </font>
      <fill>
        <patternFill>
          <fgColor indexed="9"/>
          <bgColor indexed="9"/>
        </patternFill>
      </fill>
    </dxf>
    <dxf>
      <font>
        <b/>
        <i val="0"/>
      </font>
      <fill>
        <patternFill>
          <bgColor indexed="53"/>
        </patternFill>
      </fill>
    </dxf>
    <dxf>
      <font>
        <b/>
        <i val="0"/>
      </font>
      <fill>
        <patternFill>
          <bgColor indexed="11"/>
        </patternFill>
      </fill>
    </dxf>
    <dxf>
      <font>
        <b/>
        <i val="0"/>
        <color auto="1"/>
      </font>
      <fill>
        <patternFill patternType="solid">
          <bgColor indexed="9"/>
        </patternFill>
      </fill>
    </dxf>
    <dxf>
      <font>
        <b/>
        <i val="0"/>
      </font>
      <fill>
        <patternFill>
          <bgColor indexed="53"/>
        </patternFill>
      </fill>
    </dxf>
    <dxf>
      <font>
        <b/>
        <i val="0"/>
      </font>
      <fill>
        <patternFill>
          <bgColor indexed="11"/>
        </patternFill>
      </fill>
    </dxf>
    <dxf>
      <font>
        <b/>
        <i val="0"/>
      </font>
      <fill>
        <patternFill>
          <bgColor indexed="9"/>
        </patternFill>
      </fill>
    </dxf>
    <dxf>
      <font>
        <b/>
        <i val="0"/>
      </font>
      <fill>
        <patternFill>
          <bgColor indexed="9"/>
        </patternFill>
      </fill>
    </dxf>
    <dxf>
      <font>
        <b/>
        <i val="0"/>
      </font>
      <fill>
        <patternFill>
          <bgColor indexed="53"/>
        </patternFill>
      </fill>
    </dxf>
    <dxf>
      <font>
        <b/>
        <i val="0"/>
      </font>
      <fill>
        <patternFill>
          <bgColor indexed="11"/>
        </patternFill>
      </fill>
    </dxf>
    <dxf>
      <font>
        <b/>
        <i val="0"/>
      </font>
      <fill>
        <patternFill>
          <bgColor indexed="9"/>
        </patternFill>
      </fill>
    </dxf>
    <dxf>
      <font>
        <b/>
        <i val="0"/>
      </font>
      <fill>
        <patternFill>
          <bgColor indexed="9"/>
        </patternFill>
      </fill>
    </dxf>
    <dxf>
      <font>
        <b/>
        <i val="0"/>
      </font>
      <fill>
        <patternFill>
          <fgColor indexed="9"/>
          <bgColor indexed="9"/>
        </patternFill>
      </fill>
    </dxf>
    <dxf>
      <font>
        <b/>
        <i val="0"/>
      </font>
      <fill>
        <patternFill>
          <bgColor indexed="53"/>
        </patternFill>
      </fill>
    </dxf>
    <dxf>
      <font>
        <b/>
        <i val="0"/>
      </font>
      <fill>
        <patternFill>
          <bgColor indexed="11"/>
        </patternFill>
      </fill>
    </dxf>
    <dxf>
      <font>
        <b/>
        <i val="0"/>
        <color auto="1"/>
      </font>
      <fill>
        <patternFill patternType="solid">
          <bgColor indexed="9"/>
        </patternFill>
      </fill>
    </dxf>
    <dxf>
      <font>
        <b/>
        <i val="0"/>
      </font>
      <fill>
        <patternFill>
          <bgColor indexed="53"/>
        </patternFill>
      </fill>
    </dxf>
    <dxf>
      <font>
        <b/>
        <i val="0"/>
      </font>
      <fill>
        <patternFill>
          <bgColor indexed="11"/>
        </patternFill>
      </fill>
    </dxf>
    <dxf>
      <font>
        <b/>
        <i val="0"/>
        <color auto="1"/>
      </font>
      <fill>
        <patternFill>
          <bgColor indexed="9"/>
        </patternFill>
      </fill>
    </dxf>
    <dxf>
      <font>
        <b/>
        <i val="0"/>
      </font>
      <fill>
        <patternFill>
          <bgColor indexed="9"/>
        </patternFill>
      </fill>
    </dxf>
    <dxf>
      <font>
        <b/>
        <i val="0"/>
      </font>
      <fill>
        <patternFill>
          <bgColor indexed="9"/>
        </patternFill>
      </fill>
    </dxf>
    <dxf>
      <font>
        <b/>
        <i val="0"/>
      </font>
      <fill>
        <patternFill>
          <bgColor indexed="9"/>
        </patternFill>
      </fill>
    </dxf>
    <dxf>
      <font>
        <b/>
        <i val="0"/>
      </font>
      <fill>
        <patternFill>
          <bgColor indexed="53"/>
        </patternFill>
      </fill>
    </dxf>
    <dxf>
      <font>
        <b/>
        <i val="0"/>
      </font>
      <fill>
        <patternFill>
          <bgColor indexed="11"/>
        </patternFill>
      </fill>
    </dxf>
    <dxf>
      <font>
        <color indexed="10"/>
      </font>
    </dxf>
    <dxf>
      <font>
        <b/>
        <i val="0"/>
        <color indexed="17"/>
      </font>
      <fill>
        <patternFill>
          <bgColor indexed="9"/>
        </patternFill>
      </fill>
    </dxf>
    <dxf>
      <font>
        <color indexed="10"/>
      </font>
      <fill>
        <patternFill patternType="solid">
          <bgColor indexed="9"/>
        </patternFill>
      </fill>
    </dxf>
    <dxf>
      <font>
        <b/>
        <i val="0"/>
      </font>
      <fill>
        <patternFill patternType="solid">
          <bgColor indexed="9"/>
        </patternFill>
      </fill>
    </dxf>
    <dxf>
      <fill>
        <patternFill>
          <bgColor indexed="10"/>
        </patternFill>
      </fill>
    </dxf>
    <dxf>
      <font>
        <b/>
        <i val="0"/>
        <color indexed="17"/>
      </font>
    </dxf>
    <dxf>
      <font>
        <color indexed="10"/>
      </font>
      <fill>
        <patternFill patternType="none">
          <bgColor indexed="65"/>
        </patternFill>
      </fill>
    </dxf>
    <dxf>
      <font>
        <b/>
        <i val="0"/>
        <color indexed="17"/>
      </font>
      <fill>
        <patternFill>
          <bgColor indexed="9"/>
        </patternFill>
      </fill>
    </dxf>
    <dxf>
      <font>
        <color indexed="10"/>
      </font>
      <fill>
        <patternFill patternType="solid">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dxf>
    <dxf>
      <font>
        <b/>
        <i val="0"/>
        <color indexed="10"/>
      </font>
    </dxf>
    <dxf>
      <font>
        <b/>
        <i val="0"/>
        <color indexed="17"/>
      </font>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color indexed="10"/>
      </font>
      <fill>
        <patternFill patternType="solid">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color indexed="17"/>
      </font>
      <fill>
        <patternFill>
          <bgColor indexed="9"/>
        </patternFill>
      </fill>
    </dxf>
    <dxf>
      <font>
        <b/>
        <i val="0"/>
        <color indexed="10"/>
      </font>
      <fill>
        <patternFill>
          <bgColor indexed="9"/>
        </patternFill>
      </fill>
    </dxf>
    <dxf>
      <font>
        <b/>
        <i val="0"/>
      </font>
      <fill>
        <patternFill patternType="solid">
          <bgColor indexed="9"/>
        </patternFill>
      </fill>
    </dxf>
    <dxf>
      <font>
        <b/>
        <i val="0"/>
        <color indexed="22"/>
      </font>
      <fill>
        <patternFill>
          <fgColor indexed="43"/>
          <bgColor indexed="43"/>
        </patternFill>
      </fill>
    </dxf>
    <dxf>
      <font>
        <b/>
        <i val="0"/>
        <color auto="1"/>
      </font>
      <fill>
        <patternFill>
          <bgColor indexed="9"/>
        </patternFill>
      </fill>
    </dxf>
    <dxf>
      <font>
        <b/>
        <i val="0"/>
      </font>
      <fill>
        <patternFill>
          <bgColor indexed="9"/>
        </patternFill>
      </fill>
    </dxf>
    <dxf>
      <font>
        <b/>
        <i val="0"/>
        <color indexed="10"/>
      </font>
      <fill>
        <patternFill patternType="solid">
          <bgColor indexed="9"/>
        </patternFill>
      </fill>
    </dxf>
    <dxf>
      <font>
        <b/>
        <i val="0"/>
        <color auto="1"/>
      </font>
      <fill>
        <patternFill patternType="solid">
          <fgColor indexed="10"/>
          <bgColor indexed="53"/>
        </patternFill>
      </fill>
    </dxf>
    <dxf>
      <font>
        <b/>
        <i val="0"/>
      </font>
      <fill>
        <patternFill>
          <bgColor indexed="53"/>
        </patternFill>
      </fill>
    </dxf>
    <dxf>
      <font>
        <b/>
        <i val="0"/>
      </font>
      <fill>
        <patternFill>
          <bgColor indexed="11"/>
        </patternFill>
      </fill>
    </dxf>
    <dxf>
      <font>
        <b/>
        <i val="0"/>
      </font>
      <fill>
        <patternFill>
          <fgColor indexed="9"/>
          <bgColor indexed="9"/>
        </patternFill>
      </fill>
    </dxf>
    <dxf>
      <font>
        <b/>
        <i val="0"/>
      </font>
      <fill>
        <patternFill>
          <bgColor indexed="9"/>
        </patternFill>
      </fill>
    </dxf>
    <dxf>
      <font>
        <b/>
        <i val="0"/>
        <color auto="1"/>
      </font>
      <fill>
        <patternFill patternType="solid">
          <bgColor indexed="53"/>
        </patternFill>
      </fill>
    </dxf>
    <dxf>
      <font>
        <b/>
        <i val="0"/>
        <color auto="1"/>
      </font>
      <fill>
        <patternFill patternType="solid">
          <fgColor indexed="10"/>
          <bgColor indexed="53"/>
        </patternFill>
      </fill>
    </dxf>
    <dxf>
      <font>
        <b/>
        <i val="0"/>
      </font>
      <fill>
        <patternFill patternType="solid">
          <bgColor indexed="9"/>
        </patternFill>
      </fill>
    </dxf>
    <dxf>
      <font>
        <b/>
        <i val="0"/>
        <color auto="1"/>
      </font>
      <fill>
        <patternFill patternType="solid">
          <bgColor indexed="9"/>
        </patternFill>
      </fill>
    </dxf>
    <dxf>
      <font>
        <b/>
        <i val="0"/>
      </font>
      <fill>
        <patternFill>
          <bgColor indexed="9"/>
        </patternFill>
      </fill>
    </dxf>
    <dxf>
      <font>
        <b/>
        <i val="0"/>
      </font>
      <fill>
        <patternFill>
          <bgColor indexed="53"/>
        </patternFill>
      </fill>
    </dxf>
    <dxf>
      <font>
        <b/>
        <i val="0"/>
      </font>
      <fill>
        <patternFill>
          <bgColor indexed="11"/>
        </patternFill>
      </fill>
    </dxf>
    <dxf>
      <font>
        <b/>
        <i val="0"/>
      </font>
      <fill>
        <patternFill>
          <bgColor indexed="53"/>
        </patternFill>
      </fill>
    </dxf>
    <dxf>
      <font>
        <b/>
        <i val="0"/>
      </font>
      <fill>
        <patternFill>
          <bgColor indexed="11"/>
        </patternFill>
      </fill>
    </dxf>
    <dxf>
      <font>
        <b/>
        <i val="0"/>
      </font>
      <fill>
        <patternFill>
          <bgColor indexed="9"/>
        </patternFill>
      </fill>
    </dxf>
    <dxf>
      <font>
        <b/>
        <i val="0"/>
        <color auto="1"/>
      </font>
      <fill>
        <patternFill patternType="solid">
          <bgColor indexed="9"/>
        </patternFill>
      </fill>
    </dxf>
    <dxf>
      <font>
        <b/>
        <i val="0"/>
        <color indexed="17"/>
      </font>
    </dxf>
    <dxf>
      <font>
        <b/>
        <i val="0"/>
        <color indexed="10"/>
      </font>
    </dxf>
    <dxf>
      <font>
        <b/>
        <i val="0"/>
        <color auto="1"/>
      </font>
      <fill>
        <patternFill>
          <bgColor indexed="53"/>
        </patternFill>
      </fill>
    </dxf>
    <dxf>
      <font>
        <b/>
        <i val="0"/>
      </font>
      <fill>
        <patternFill patternType="none">
          <bgColor indexed="65"/>
        </patternFill>
      </fill>
    </dxf>
    <dxf>
      <fill>
        <patternFill>
          <bgColor indexed="43"/>
        </patternFill>
      </fill>
    </dxf>
    <dxf>
      <fill>
        <patternFill>
          <bgColor indexed="9"/>
        </patternFill>
      </fill>
    </dxf>
    <dxf>
      <font>
        <b/>
        <i val="0"/>
      </font>
      <fill>
        <patternFill patternType="solid">
          <bgColor indexed="9"/>
        </patternFill>
      </fill>
    </dxf>
    <dxf>
      <font>
        <b/>
        <i val="0"/>
        <color auto="1"/>
      </font>
      <fill>
        <patternFill patternType="solid">
          <bgColor indexed="9"/>
        </patternFill>
      </fill>
    </dxf>
    <dxf>
      <font>
        <b/>
        <i val="0"/>
        <color indexed="22"/>
      </font>
      <fill>
        <patternFill>
          <fgColor indexed="43"/>
          <bgColor indexed="43"/>
        </patternFill>
      </fill>
    </dxf>
    <dxf>
      <font>
        <b/>
        <i val="0"/>
        <color auto="1"/>
      </font>
      <fill>
        <patternFill>
          <bgColor indexed="9"/>
        </patternFill>
      </fill>
    </dxf>
    <dxf>
      <font>
        <b/>
        <i val="0"/>
      </font>
      <fill>
        <patternFill>
          <bgColor indexed="9"/>
        </patternFill>
      </fill>
    </dxf>
    <dxf>
      <font>
        <b/>
        <i val="0"/>
      </font>
      <fill>
        <patternFill patternType="solid">
          <bgColor indexed="9"/>
        </patternFill>
      </fill>
    </dxf>
    <dxf>
      <font>
        <color auto="1"/>
      </font>
      <fill>
        <patternFill patternType="none">
          <bgColor indexed="65"/>
        </patternFill>
      </fill>
    </dxf>
    <dxf>
      <font>
        <b/>
        <i val="0"/>
      </font>
      <fill>
        <patternFill>
          <bgColor indexed="9"/>
        </patternFill>
      </fill>
    </dxf>
    <dxf>
      <font>
        <b/>
        <i val="0"/>
      </font>
      <fill>
        <patternFill>
          <bgColor indexed="9"/>
        </patternFill>
      </fill>
    </dxf>
    <dxf>
      <font>
        <b/>
        <i val="0"/>
      </font>
      <fill>
        <patternFill patternType="solid">
          <bgColor indexed="9"/>
        </patternFill>
      </fill>
    </dxf>
    <dxf>
      <font>
        <b/>
        <i val="0"/>
      </font>
      <fill>
        <patternFill>
          <bgColor indexed="9"/>
        </patternFill>
      </fill>
    </dxf>
    <dxf>
      <font>
        <b/>
        <i val="0"/>
      </font>
      <fill>
        <patternFill>
          <bgColor indexed="9"/>
        </patternFill>
      </fill>
    </dxf>
    <dxf>
      <font>
        <b/>
        <i val="0"/>
        <color auto="1"/>
      </font>
      <fill>
        <patternFill>
          <bgColor indexed="9"/>
        </patternFill>
      </fill>
    </dxf>
    <dxf>
      <font>
        <b/>
        <i val="0"/>
      </font>
      <fill>
        <patternFill>
          <bgColor indexed="53"/>
        </patternFill>
      </fill>
    </dxf>
    <dxf>
      <font>
        <b/>
        <i val="0"/>
      </font>
      <fill>
        <patternFill>
          <bgColor indexed="11"/>
        </patternFill>
      </fill>
    </dxf>
    <dxf>
      <font>
        <b/>
        <i val="0"/>
      </font>
      <fill>
        <patternFill>
          <bgColor indexed="53"/>
        </patternFill>
      </fill>
    </dxf>
    <dxf>
      <font>
        <b/>
        <i val="0"/>
      </font>
      <fill>
        <patternFill>
          <bgColor indexed="11"/>
        </patternFill>
      </fill>
    </dxf>
    <dxf>
      <font>
        <b/>
        <i val="0"/>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avis-situation-sirene.insee.fr/avisitu/jsp/avis.jsp" TargetMode="External" /><Relationship Id="rId3" Type="http://schemas.openxmlformats.org/officeDocument/2006/relationships/hyperlink" Target="http://www.drdjs-centre.jeunesse-sports.gouv.fr/departement-37.php" TargetMode="External" /><Relationship Id="rId4" Type="http://schemas.openxmlformats.org/officeDocument/2006/relationships/hyperlink" Target="#'II - Pr&#233;sentation de votre asso'!C1" /><Relationship Id="rId5" Type="http://schemas.openxmlformats.org/officeDocument/2006/relationships/image" Target="../media/image3.png" /><Relationship Id="rId6" Type="http://schemas.openxmlformats.org/officeDocument/2006/relationships/image" Target="../media/image4.png" /><Relationship Id="rId7" Type="http://schemas.openxmlformats.org/officeDocument/2006/relationships/hyperlink" Target="#'III - Compte rendu actions'!B1" /><Relationship Id="rId8" Type="http://schemas.openxmlformats.org/officeDocument/2006/relationships/hyperlink" Target="#'VI - Attestation sur l''honneur'!C1" /><Relationship Id="rId9" Type="http://schemas.openxmlformats.org/officeDocument/2006/relationships/hyperlink" Target="http://www.associations37.org/spip.php?article69" TargetMode="External" /><Relationship Id="rId10" Type="http://schemas.openxmlformats.org/officeDocument/2006/relationships/hyperlink" Target="http://avis-situation-sirene.insee.fr/avisitu/jsp/avis.jsp" TargetMode="External" /><Relationship Id="rId11" Type="http://schemas.openxmlformats.org/officeDocument/2006/relationships/hyperlink" Target="#'IV - Fiches actions'!B1" /><Relationship Id="rId12" Type="http://schemas.openxmlformats.org/officeDocument/2006/relationships/hyperlink" Target="#'V - Budget pr&#233;visionnel'!B1" /><Relationship Id="rId13" Type="http://schemas.openxmlformats.org/officeDocument/2006/relationships/hyperlink" Target="#'VII - Tableau de bord'!C1" /><Relationship Id="rId14" Type="http://schemas.openxmlformats.org/officeDocument/2006/relationships/hyperlink" Target="http://www.verif.com/" TargetMode="External" /><Relationship Id="rId1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hyperlink" Target="http://www.cnds.info/"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ttp://www.verif.com/" TargetMode="External" /><Relationship Id="rId2" Type="http://schemas.openxmlformats.org/officeDocument/2006/relationships/hyperlink" Target="#'I - Mode d''emploi'!A70" /><Relationship Id="rId3"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hyperlink" Target="#'I - Mode d''emploi'!A196" /></Relationships>
</file>

<file path=xl/drawings/_rels/drawing5.xml.rels><?xml version="1.0" encoding="utf-8" standalone="yes"?><Relationships xmlns="http://schemas.openxmlformats.org/package/2006/relationships"><Relationship Id="rId1" Type="http://schemas.openxmlformats.org/officeDocument/2006/relationships/hyperlink" Target="#'I - Mode d''emploi'!A210" /><Relationship Id="rId2" Type="http://schemas.openxmlformats.org/officeDocument/2006/relationships/hyperlink" Target="#'Mode d''emploi'!A200" /><Relationship Id="rId3" Type="http://schemas.openxmlformats.org/officeDocument/2006/relationships/hyperlink" Target="#'Mode d''emploi'!A200" /><Relationship Id="rId4" Type="http://schemas.openxmlformats.org/officeDocument/2006/relationships/hyperlink" Target="#'Mode d''emploi'!A200" /><Relationship Id="rId5" Type="http://schemas.openxmlformats.org/officeDocument/2006/relationships/hyperlink" Target="#'Mode d''emploi'!A200" /><Relationship Id="rId6" Type="http://schemas.openxmlformats.org/officeDocument/2006/relationships/hyperlink" Target="#'Mode d''emploi'!A200" /></Relationships>
</file>

<file path=xl/drawings/_rels/drawing6.xml.rels><?xml version="1.0" encoding="utf-8" standalone="yes"?><Relationships xmlns="http://schemas.openxmlformats.org/package/2006/relationships"><Relationship Id="rId1" Type="http://schemas.openxmlformats.org/officeDocument/2006/relationships/hyperlink" Target="#'I - Mode d''emploi'!A264" /><Relationship Id="rId2" Type="http://schemas.openxmlformats.org/officeDocument/2006/relationships/hyperlink" Target="#'V - Budget pr&#233;visionnel'!J5" /></Relationships>
</file>

<file path=xl/drawings/_rels/drawing7.xml.rels><?xml version="1.0" encoding="utf-8" standalone="yes"?><Relationships xmlns="http://schemas.openxmlformats.org/package/2006/relationships"><Relationship Id="rId1" Type="http://schemas.openxmlformats.org/officeDocument/2006/relationships/hyperlink" Target="#'I - Mode d''emploi'!A284"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hyperlink" Target="#'I - Mode d''emploi'!A337"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20</xdr:row>
      <xdr:rowOff>28575</xdr:rowOff>
    </xdr:from>
    <xdr:to>
      <xdr:col>2</xdr:col>
      <xdr:colOff>742950</xdr:colOff>
      <xdr:row>20</xdr:row>
      <xdr:rowOff>161925</xdr:rowOff>
    </xdr:to>
    <xdr:sp>
      <xdr:nvSpPr>
        <xdr:cNvPr id="1" name="Rectangle 28"/>
        <xdr:cNvSpPr>
          <a:spLocks/>
        </xdr:cNvSpPr>
      </xdr:nvSpPr>
      <xdr:spPr>
        <a:xfrm>
          <a:off x="1409700" y="4514850"/>
          <a:ext cx="314325" cy="1333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21</xdr:row>
      <xdr:rowOff>19050</xdr:rowOff>
    </xdr:from>
    <xdr:to>
      <xdr:col>2</xdr:col>
      <xdr:colOff>742950</xdr:colOff>
      <xdr:row>21</xdr:row>
      <xdr:rowOff>152400</xdr:rowOff>
    </xdr:to>
    <xdr:sp>
      <xdr:nvSpPr>
        <xdr:cNvPr id="2" name="Rectangle 29" descr="5 %"/>
        <xdr:cNvSpPr>
          <a:spLocks/>
        </xdr:cNvSpPr>
      </xdr:nvSpPr>
      <xdr:spPr>
        <a:xfrm>
          <a:off x="1409700" y="4714875"/>
          <a:ext cx="314325" cy="133350"/>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22</xdr:row>
      <xdr:rowOff>19050</xdr:rowOff>
    </xdr:from>
    <xdr:to>
      <xdr:col>2</xdr:col>
      <xdr:colOff>742950</xdr:colOff>
      <xdr:row>22</xdr:row>
      <xdr:rowOff>152400</xdr:rowOff>
    </xdr:to>
    <xdr:sp>
      <xdr:nvSpPr>
        <xdr:cNvPr id="3" name="Rectangle 30"/>
        <xdr:cNvSpPr>
          <a:spLocks/>
        </xdr:cNvSpPr>
      </xdr:nvSpPr>
      <xdr:spPr>
        <a:xfrm>
          <a:off x="1409700" y="4924425"/>
          <a:ext cx="314325" cy="1333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23</xdr:row>
      <xdr:rowOff>19050</xdr:rowOff>
    </xdr:from>
    <xdr:to>
      <xdr:col>2</xdr:col>
      <xdr:colOff>752475</xdr:colOff>
      <xdr:row>23</xdr:row>
      <xdr:rowOff>152400</xdr:rowOff>
    </xdr:to>
    <xdr:sp>
      <xdr:nvSpPr>
        <xdr:cNvPr id="4" name="Rectangle 31"/>
        <xdr:cNvSpPr>
          <a:spLocks/>
        </xdr:cNvSpPr>
      </xdr:nvSpPr>
      <xdr:spPr>
        <a:xfrm>
          <a:off x="1419225" y="5124450"/>
          <a:ext cx="314325" cy="1333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24</xdr:row>
      <xdr:rowOff>19050</xdr:rowOff>
    </xdr:from>
    <xdr:to>
      <xdr:col>3</xdr:col>
      <xdr:colOff>304800</xdr:colOff>
      <xdr:row>24</xdr:row>
      <xdr:rowOff>19050</xdr:rowOff>
    </xdr:to>
    <xdr:sp>
      <xdr:nvSpPr>
        <xdr:cNvPr id="5" name="Line 32"/>
        <xdr:cNvSpPr>
          <a:spLocks/>
        </xdr:cNvSpPr>
      </xdr:nvSpPr>
      <xdr:spPr>
        <a:xfrm>
          <a:off x="1657350" y="5324475"/>
          <a:ext cx="4191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22</xdr:row>
      <xdr:rowOff>0</xdr:rowOff>
    </xdr:from>
    <xdr:to>
      <xdr:col>3</xdr:col>
      <xdr:colOff>304800</xdr:colOff>
      <xdr:row>22</xdr:row>
      <xdr:rowOff>0</xdr:rowOff>
    </xdr:to>
    <xdr:sp>
      <xdr:nvSpPr>
        <xdr:cNvPr id="6" name="Line 34"/>
        <xdr:cNvSpPr>
          <a:spLocks/>
        </xdr:cNvSpPr>
      </xdr:nvSpPr>
      <xdr:spPr>
        <a:xfrm>
          <a:off x="1657350" y="4905375"/>
          <a:ext cx="4191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381000</xdr:colOff>
      <xdr:row>26</xdr:row>
      <xdr:rowOff>19050</xdr:rowOff>
    </xdr:from>
    <xdr:to>
      <xdr:col>2</xdr:col>
      <xdr:colOff>495300</xdr:colOff>
      <xdr:row>28</xdr:row>
      <xdr:rowOff>152400</xdr:rowOff>
    </xdr:to>
    <xdr:pic>
      <xdr:nvPicPr>
        <xdr:cNvPr id="7" name="Picture 46"/>
        <xdr:cNvPicPr preferRelativeResize="1">
          <a:picLocks noChangeAspect="1"/>
        </xdr:cNvPicPr>
      </xdr:nvPicPr>
      <xdr:blipFill>
        <a:blip r:embed="rId1"/>
        <a:stretch>
          <a:fillRect/>
        </a:stretch>
      </xdr:blipFill>
      <xdr:spPr>
        <a:xfrm>
          <a:off x="533400" y="5524500"/>
          <a:ext cx="942975" cy="409575"/>
        </a:xfrm>
        <a:prstGeom prst="rect">
          <a:avLst/>
        </a:prstGeom>
        <a:noFill/>
        <a:ln w="9525" cmpd="sng">
          <a:noFill/>
        </a:ln>
      </xdr:spPr>
    </xdr:pic>
    <xdr:clientData/>
  </xdr:twoCellAnchor>
  <xdr:twoCellAnchor>
    <xdr:from>
      <xdr:col>2</xdr:col>
      <xdr:colOff>419100</xdr:colOff>
      <xdr:row>40</xdr:row>
      <xdr:rowOff>0</xdr:rowOff>
    </xdr:from>
    <xdr:to>
      <xdr:col>6</xdr:col>
      <xdr:colOff>542925</xdr:colOff>
      <xdr:row>40</xdr:row>
      <xdr:rowOff>0</xdr:rowOff>
    </xdr:to>
    <xdr:sp fLocksText="0">
      <xdr:nvSpPr>
        <xdr:cNvPr id="8" name="Text Box 50">
          <a:hlinkClick r:id="rId2"/>
        </xdr:cNvPr>
        <xdr:cNvSpPr txBox="1">
          <a:spLocks noChangeArrowheads="1"/>
        </xdr:cNvSpPr>
      </xdr:nvSpPr>
      <xdr:spPr>
        <a:xfrm>
          <a:off x="1400175" y="7458075"/>
          <a:ext cx="3448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723900</xdr:colOff>
      <xdr:row>14</xdr:row>
      <xdr:rowOff>0</xdr:rowOff>
    </xdr:from>
    <xdr:to>
      <xdr:col>7</xdr:col>
      <xdr:colOff>666750</xdr:colOff>
      <xdr:row>14</xdr:row>
      <xdr:rowOff>0</xdr:rowOff>
    </xdr:to>
    <xdr:sp fLocksText="0">
      <xdr:nvSpPr>
        <xdr:cNvPr id="9" name="Text Box 51">
          <a:hlinkClick r:id="rId3"/>
        </xdr:cNvPr>
        <xdr:cNvSpPr txBox="1">
          <a:spLocks noChangeArrowheads="1"/>
        </xdr:cNvSpPr>
      </xdr:nvSpPr>
      <xdr:spPr>
        <a:xfrm>
          <a:off x="1704975" y="3381375"/>
          <a:ext cx="40290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752475</xdr:colOff>
      <xdr:row>37</xdr:row>
      <xdr:rowOff>47625</xdr:rowOff>
    </xdr:from>
    <xdr:to>
      <xdr:col>8</xdr:col>
      <xdr:colOff>695325</xdr:colOff>
      <xdr:row>39</xdr:row>
      <xdr:rowOff>0</xdr:rowOff>
    </xdr:to>
    <xdr:sp>
      <xdr:nvSpPr>
        <xdr:cNvPr id="10" name="AutoShape 53">
          <a:hlinkClick r:id="rId4"/>
        </xdr:cNvPr>
        <xdr:cNvSpPr>
          <a:spLocks/>
        </xdr:cNvSpPr>
      </xdr:nvSpPr>
      <xdr:spPr>
        <a:xfrm>
          <a:off x="5819775" y="7096125"/>
          <a:ext cx="704850" cy="314325"/>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Aller à l'onglet</a:t>
          </a:r>
        </a:p>
      </xdr:txBody>
    </xdr:sp>
    <xdr:clientData/>
  </xdr:twoCellAnchor>
  <xdr:twoCellAnchor editAs="oneCell">
    <xdr:from>
      <xdr:col>1</xdr:col>
      <xdr:colOff>609600</xdr:colOff>
      <xdr:row>32</xdr:row>
      <xdr:rowOff>0</xdr:rowOff>
    </xdr:from>
    <xdr:to>
      <xdr:col>2</xdr:col>
      <xdr:colOff>714375</xdr:colOff>
      <xdr:row>34</xdr:row>
      <xdr:rowOff>95250</xdr:rowOff>
    </xdr:to>
    <xdr:pic>
      <xdr:nvPicPr>
        <xdr:cNvPr id="11" name="Picture 55"/>
        <xdr:cNvPicPr preferRelativeResize="1">
          <a:picLocks noChangeAspect="1"/>
        </xdr:cNvPicPr>
      </xdr:nvPicPr>
      <xdr:blipFill>
        <a:blip r:embed="rId5"/>
        <a:stretch>
          <a:fillRect/>
        </a:stretch>
      </xdr:blipFill>
      <xdr:spPr>
        <a:xfrm>
          <a:off x="762000" y="6334125"/>
          <a:ext cx="933450" cy="333375"/>
        </a:xfrm>
        <a:prstGeom prst="rect">
          <a:avLst/>
        </a:prstGeom>
        <a:noFill/>
        <a:ln w="9525" cmpd="sng">
          <a:noFill/>
        </a:ln>
      </xdr:spPr>
    </xdr:pic>
    <xdr:clientData/>
  </xdr:twoCellAnchor>
  <xdr:twoCellAnchor editAs="oneCell">
    <xdr:from>
      <xdr:col>1</xdr:col>
      <xdr:colOff>571500</xdr:colOff>
      <xdr:row>34</xdr:row>
      <xdr:rowOff>0</xdr:rowOff>
    </xdr:from>
    <xdr:to>
      <xdr:col>2</xdr:col>
      <xdr:colOff>638175</xdr:colOff>
      <xdr:row>35</xdr:row>
      <xdr:rowOff>66675</xdr:rowOff>
    </xdr:to>
    <xdr:pic>
      <xdr:nvPicPr>
        <xdr:cNvPr id="12" name="Picture 56"/>
        <xdr:cNvPicPr preferRelativeResize="1">
          <a:picLocks noChangeAspect="1"/>
        </xdr:cNvPicPr>
      </xdr:nvPicPr>
      <xdr:blipFill>
        <a:blip r:embed="rId6"/>
        <a:stretch>
          <a:fillRect/>
        </a:stretch>
      </xdr:blipFill>
      <xdr:spPr>
        <a:xfrm>
          <a:off x="723900" y="6572250"/>
          <a:ext cx="895350" cy="333375"/>
        </a:xfrm>
        <a:prstGeom prst="rect">
          <a:avLst/>
        </a:prstGeom>
        <a:noFill/>
        <a:ln w="9525" cmpd="sng">
          <a:noFill/>
        </a:ln>
      </xdr:spPr>
    </xdr:pic>
    <xdr:clientData/>
  </xdr:twoCellAnchor>
  <xdr:twoCellAnchor>
    <xdr:from>
      <xdr:col>7</xdr:col>
      <xdr:colOff>676275</xdr:colOff>
      <xdr:row>162</xdr:row>
      <xdr:rowOff>66675</xdr:rowOff>
    </xdr:from>
    <xdr:to>
      <xdr:col>8</xdr:col>
      <xdr:colOff>561975</xdr:colOff>
      <xdr:row>164</xdr:row>
      <xdr:rowOff>0</xdr:rowOff>
    </xdr:to>
    <xdr:sp>
      <xdr:nvSpPr>
        <xdr:cNvPr id="13" name="AutoShape 58">
          <a:hlinkClick r:id="rId7"/>
        </xdr:cNvPr>
        <xdr:cNvSpPr>
          <a:spLocks/>
        </xdr:cNvSpPr>
      </xdr:nvSpPr>
      <xdr:spPr>
        <a:xfrm>
          <a:off x="5743575" y="30870525"/>
          <a:ext cx="647700" cy="304800"/>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Aller à l'onglet</a:t>
          </a:r>
        </a:p>
      </xdr:txBody>
    </xdr:sp>
    <xdr:clientData/>
  </xdr:twoCellAnchor>
  <xdr:twoCellAnchor>
    <xdr:from>
      <xdr:col>8</xdr:col>
      <xdr:colOff>19050</xdr:colOff>
      <xdr:row>253</xdr:row>
      <xdr:rowOff>9525</xdr:rowOff>
    </xdr:from>
    <xdr:to>
      <xdr:col>8</xdr:col>
      <xdr:colOff>619125</xdr:colOff>
      <xdr:row>254</xdr:row>
      <xdr:rowOff>276225</xdr:rowOff>
    </xdr:to>
    <xdr:sp>
      <xdr:nvSpPr>
        <xdr:cNvPr id="14" name="AutoShape 61">
          <a:hlinkClick r:id="rId8"/>
        </xdr:cNvPr>
        <xdr:cNvSpPr>
          <a:spLocks/>
        </xdr:cNvSpPr>
      </xdr:nvSpPr>
      <xdr:spPr>
        <a:xfrm>
          <a:off x="5848350" y="52539900"/>
          <a:ext cx="600075" cy="333375"/>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Aller à l'onglet</a:t>
          </a:r>
        </a:p>
      </xdr:txBody>
    </xdr:sp>
    <xdr:clientData/>
  </xdr:twoCellAnchor>
  <xdr:twoCellAnchor>
    <xdr:from>
      <xdr:col>3</xdr:col>
      <xdr:colOff>133350</xdr:colOff>
      <xdr:row>40</xdr:row>
      <xdr:rowOff>0</xdr:rowOff>
    </xdr:from>
    <xdr:to>
      <xdr:col>6</xdr:col>
      <xdr:colOff>666750</xdr:colOff>
      <xdr:row>40</xdr:row>
      <xdr:rowOff>0</xdr:rowOff>
    </xdr:to>
    <xdr:sp fLocksText="0">
      <xdr:nvSpPr>
        <xdr:cNvPr id="15" name="Text Box 76">
          <a:hlinkClick r:id="rId9"/>
        </xdr:cNvPr>
        <xdr:cNvSpPr txBox="1">
          <a:spLocks noChangeArrowheads="1"/>
        </xdr:cNvSpPr>
      </xdr:nvSpPr>
      <xdr:spPr>
        <a:xfrm>
          <a:off x="1905000" y="7458075"/>
          <a:ext cx="30670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72</xdr:row>
      <xdr:rowOff>438150</xdr:rowOff>
    </xdr:from>
    <xdr:to>
      <xdr:col>8</xdr:col>
      <xdr:colOff>133350</xdr:colOff>
      <xdr:row>72</xdr:row>
      <xdr:rowOff>561975</xdr:rowOff>
    </xdr:to>
    <xdr:sp fLocksText="0">
      <xdr:nvSpPr>
        <xdr:cNvPr id="16" name="Text Box 98">
          <a:hlinkClick r:id="rId10"/>
        </xdr:cNvPr>
        <xdr:cNvSpPr txBox="1">
          <a:spLocks noChangeArrowheads="1"/>
        </xdr:cNvSpPr>
      </xdr:nvSpPr>
      <xdr:spPr>
        <a:xfrm>
          <a:off x="2724150" y="14106525"/>
          <a:ext cx="32385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186</xdr:row>
      <xdr:rowOff>38100</xdr:rowOff>
    </xdr:from>
    <xdr:to>
      <xdr:col>8</xdr:col>
      <xdr:colOff>514350</xdr:colOff>
      <xdr:row>188</xdr:row>
      <xdr:rowOff>28575</xdr:rowOff>
    </xdr:to>
    <xdr:sp>
      <xdr:nvSpPr>
        <xdr:cNvPr id="17" name="AutoShape 99">
          <a:hlinkClick r:id="rId11"/>
        </xdr:cNvPr>
        <xdr:cNvSpPr>
          <a:spLocks/>
        </xdr:cNvSpPr>
      </xdr:nvSpPr>
      <xdr:spPr>
        <a:xfrm>
          <a:off x="5619750" y="35985450"/>
          <a:ext cx="723900" cy="352425"/>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Aller à l'onglet</a:t>
          </a:r>
        </a:p>
      </xdr:txBody>
    </xdr:sp>
    <xdr:clientData/>
  </xdr:twoCellAnchor>
  <xdr:twoCellAnchor>
    <xdr:from>
      <xdr:col>8</xdr:col>
      <xdr:colOff>9525</xdr:colOff>
      <xdr:row>233</xdr:row>
      <xdr:rowOff>57150</xdr:rowOff>
    </xdr:from>
    <xdr:to>
      <xdr:col>8</xdr:col>
      <xdr:colOff>704850</xdr:colOff>
      <xdr:row>235</xdr:row>
      <xdr:rowOff>9525</xdr:rowOff>
    </xdr:to>
    <xdr:sp>
      <xdr:nvSpPr>
        <xdr:cNvPr id="18" name="AutoShape 101">
          <a:hlinkClick r:id="rId12"/>
        </xdr:cNvPr>
        <xdr:cNvSpPr>
          <a:spLocks/>
        </xdr:cNvSpPr>
      </xdr:nvSpPr>
      <xdr:spPr>
        <a:xfrm>
          <a:off x="5838825" y="47825025"/>
          <a:ext cx="695325" cy="314325"/>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Aller à l'onglet</a:t>
          </a:r>
        </a:p>
      </xdr:txBody>
    </xdr:sp>
    <xdr:clientData/>
  </xdr:twoCellAnchor>
  <xdr:twoCellAnchor>
    <xdr:from>
      <xdr:col>7</xdr:col>
      <xdr:colOff>723900</xdr:colOff>
      <xdr:row>300</xdr:row>
      <xdr:rowOff>47625</xdr:rowOff>
    </xdr:from>
    <xdr:to>
      <xdr:col>8</xdr:col>
      <xdr:colOff>561975</xdr:colOff>
      <xdr:row>302</xdr:row>
      <xdr:rowOff>19050</xdr:rowOff>
    </xdr:to>
    <xdr:sp>
      <xdr:nvSpPr>
        <xdr:cNvPr id="19" name="AutoShape 102">
          <a:hlinkClick r:id="rId13"/>
        </xdr:cNvPr>
        <xdr:cNvSpPr>
          <a:spLocks/>
        </xdr:cNvSpPr>
      </xdr:nvSpPr>
      <xdr:spPr>
        <a:xfrm>
          <a:off x="5791200" y="64646175"/>
          <a:ext cx="600075" cy="333375"/>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Aller à l'onglet</a:t>
          </a:r>
        </a:p>
      </xdr:txBody>
    </xdr:sp>
    <xdr:clientData/>
  </xdr:twoCellAnchor>
  <xdr:twoCellAnchor>
    <xdr:from>
      <xdr:col>9</xdr:col>
      <xdr:colOff>57150</xdr:colOff>
      <xdr:row>72</xdr:row>
      <xdr:rowOff>238125</xdr:rowOff>
    </xdr:from>
    <xdr:to>
      <xdr:col>11</xdr:col>
      <xdr:colOff>209550</xdr:colOff>
      <xdr:row>73</xdr:row>
      <xdr:rowOff>266700</xdr:rowOff>
    </xdr:to>
    <xdr:sp>
      <xdr:nvSpPr>
        <xdr:cNvPr id="20" name="AutoShape 106">
          <a:hlinkClick r:id="rId14"/>
        </xdr:cNvPr>
        <xdr:cNvSpPr>
          <a:spLocks/>
        </xdr:cNvSpPr>
      </xdr:nvSpPr>
      <xdr:spPr>
        <a:xfrm>
          <a:off x="6648450" y="13906500"/>
          <a:ext cx="1171575" cy="628650"/>
        </a:xfrm>
        <a:prstGeom prst="rightArrow">
          <a:avLst>
            <a:gd name="adj1" fmla="val 20731"/>
            <a:gd name="adj2" fmla="val -36958"/>
          </a:avLst>
        </a:prstGeom>
        <a:solidFill>
          <a:srgbClr val="CCFFCC"/>
        </a:solidFill>
        <a:ln w="9525" cmpd="sng">
          <a:solidFill>
            <a:srgbClr val="000000"/>
          </a:solidFill>
          <a:headEnd type="none"/>
          <a:tailEnd type="none"/>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Rechercher votre N° SIRET et code APE -NAP</a:t>
          </a:r>
        </a:p>
      </xdr:txBody>
    </xdr:sp>
    <xdr:clientData/>
  </xdr:twoCellAnchor>
  <xdr:twoCellAnchor editAs="oneCell">
    <xdr:from>
      <xdr:col>1</xdr:col>
      <xdr:colOff>238125</xdr:colOff>
      <xdr:row>0</xdr:row>
      <xdr:rowOff>66675</xdr:rowOff>
    </xdr:from>
    <xdr:to>
      <xdr:col>2</xdr:col>
      <xdr:colOff>523875</xdr:colOff>
      <xdr:row>2</xdr:row>
      <xdr:rowOff>133350</xdr:rowOff>
    </xdr:to>
    <xdr:pic>
      <xdr:nvPicPr>
        <xdr:cNvPr id="21" name="Image 24" descr="MSJEPVA_CNDS_NEW juin 2012"/>
        <xdr:cNvPicPr preferRelativeResize="1">
          <a:picLocks noChangeAspect="1"/>
        </xdr:cNvPicPr>
      </xdr:nvPicPr>
      <xdr:blipFill>
        <a:blip r:embed="rId15"/>
        <a:stretch>
          <a:fillRect/>
        </a:stretch>
      </xdr:blipFill>
      <xdr:spPr>
        <a:xfrm>
          <a:off x="390525" y="66675"/>
          <a:ext cx="11144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514350</xdr:colOff>
      <xdr:row>49</xdr:row>
      <xdr:rowOff>0</xdr:rowOff>
    </xdr:from>
    <xdr:ext cx="847725" cy="123825"/>
    <xdr:sp fLocksText="0">
      <xdr:nvSpPr>
        <xdr:cNvPr id="1" name="Text Box 103">
          <a:hlinkClick r:id="rId1"/>
        </xdr:cNvPr>
        <xdr:cNvSpPr txBox="1">
          <a:spLocks noChangeArrowheads="1"/>
        </xdr:cNvSpPr>
      </xdr:nvSpPr>
      <xdr:spPr>
        <a:xfrm>
          <a:off x="3943350" y="12858750"/>
          <a:ext cx="8477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50</xdr:row>
      <xdr:rowOff>28575</xdr:rowOff>
    </xdr:from>
    <xdr:to>
      <xdr:col>12</xdr:col>
      <xdr:colOff>200025</xdr:colOff>
      <xdr:row>54</xdr:row>
      <xdr:rowOff>47625</xdr:rowOff>
    </xdr:to>
    <xdr:sp>
      <xdr:nvSpPr>
        <xdr:cNvPr id="1" name="AutoShape 402">
          <a:hlinkClick r:id="rId1"/>
        </xdr:cNvPr>
        <xdr:cNvSpPr>
          <a:spLocks/>
        </xdr:cNvSpPr>
      </xdr:nvSpPr>
      <xdr:spPr>
        <a:xfrm>
          <a:off x="6972300" y="9172575"/>
          <a:ext cx="1171575" cy="628650"/>
        </a:xfrm>
        <a:prstGeom prst="rightArrow">
          <a:avLst>
            <a:gd name="adj1" fmla="val 20731"/>
            <a:gd name="adj2" fmla="val -36958"/>
          </a:avLst>
        </a:prstGeom>
        <a:solidFill>
          <a:srgbClr val="CCFFCC"/>
        </a:solidFill>
        <a:ln w="9525" cmpd="sng">
          <a:solidFill>
            <a:srgbClr val="000000"/>
          </a:solidFill>
          <a:headEnd type="none"/>
          <a:tailEnd type="none"/>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Rechercher votre N° SIRET et code APE -NAP</a:t>
          </a:r>
        </a:p>
      </xdr:txBody>
    </xdr:sp>
    <xdr:clientData/>
  </xdr:twoCellAnchor>
  <xdr:twoCellAnchor>
    <xdr:from>
      <xdr:col>8</xdr:col>
      <xdr:colOff>371475</xdr:colOff>
      <xdr:row>5</xdr:row>
      <xdr:rowOff>47625</xdr:rowOff>
    </xdr:from>
    <xdr:to>
      <xdr:col>9</xdr:col>
      <xdr:colOff>666750</xdr:colOff>
      <xdr:row>7</xdr:row>
      <xdr:rowOff>9525</xdr:rowOff>
    </xdr:to>
    <xdr:sp>
      <xdr:nvSpPr>
        <xdr:cNvPr id="2" name="AutoShape 407">
          <a:hlinkClick r:id="rId2"/>
        </xdr:cNvPr>
        <xdr:cNvSpPr>
          <a:spLocks/>
        </xdr:cNvSpPr>
      </xdr:nvSpPr>
      <xdr:spPr>
        <a:xfrm rot="10800000">
          <a:off x="5753100" y="1476375"/>
          <a:ext cx="1057275" cy="342900"/>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Infos sur cet onglet</a:t>
          </a:r>
        </a:p>
      </xdr:txBody>
    </xdr:sp>
    <xdr:clientData/>
  </xdr:twoCellAnchor>
  <xdr:twoCellAnchor editAs="oneCell">
    <xdr:from>
      <xdr:col>2</xdr:col>
      <xdr:colOff>161925</xdr:colOff>
      <xdr:row>0</xdr:row>
      <xdr:rowOff>57150</xdr:rowOff>
    </xdr:from>
    <xdr:to>
      <xdr:col>3</xdr:col>
      <xdr:colOff>485775</xdr:colOff>
      <xdr:row>2</xdr:row>
      <xdr:rowOff>257175</xdr:rowOff>
    </xdr:to>
    <xdr:pic>
      <xdr:nvPicPr>
        <xdr:cNvPr id="3" name="Image 5" descr="MSJEPVA_CNDS_NEW juin 2012"/>
        <xdr:cNvPicPr preferRelativeResize="1">
          <a:picLocks noChangeAspect="1"/>
        </xdr:cNvPicPr>
      </xdr:nvPicPr>
      <xdr:blipFill>
        <a:blip r:embed="rId3"/>
        <a:stretch>
          <a:fillRect/>
        </a:stretch>
      </xdr:blipFill>
      <xdr:spPr>
        <a:xfrm>
          <a:off x="914400" y="57150"/>
          <a:ext cx="111442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323850</xdr:rowOff>
    </xdr:from>
    <xdr:to>
      <xdr:col>8</xdr:col>
      <xdr:colOff>609600</xdr:colOff>
      <xdr:row>1</xdr:row>
      <xdr:rowOff>257175</xdr:rowOff>
    </xdr:to>
    <xdr:sp>
      <xdr:nvSpPr>
        <xdr:cNvPr id="1" name="AutoShape 1167">
          <a:hlinkClick r:id="rId1"/>
        </xdr:cNvPr>
        <xdr:cNvSpPr>
          <a:spLocks/>
        </xdr:cNvSpPr>
      </xdr:nvSpPr>
      <xdr:spPr>
        <a:xfrm rot="10800000">
          <a:off x="6600825" y="323850"/>
          <a:ext cx="1057275" cy="314325"/>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Infos sur cet onglet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2</xdr:row>
      <xdr:rowOff>0</xdr:rowOff>
    </xdr:from>
    <xdr:to>
      <xdr:col>4</xdr:col>
      <xdr:colOff>1476375</xdr:colOff>
      <xdr:row>3</xdr:row>
      <xdr:rowOff>0</xdr:rowOff>
    </xdr:to>
    <xdr:sp>
      <xdr:nvSpPr>
        <xdr:cNvPr id="1" name="AutoShape 904">
          <a:hlinkClick r:id="rId1"/>
        </xdr:cNvPr>
        <xdr:cNvSpPr>
          <a:spLocks/>
        </xdr:cNvSpPr>
      </xdr:nvSpPr>
      <xdr:spPr>
        <a:xfrm rot="10800000">
          <a:off x="8086725" y="571500"/>
          <a:ext cx="1057275" cy="533400"/>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Infos sur cet onglet</a:t>
          </a:r>
        </a:p>
      </xdr:txBody>
    </xdr:sp>
    <xdr:clientData/>
  </xdr:twoCellAnchor>
  <xdr:twoCellAnchor>
    <xdr:from>
      <xdr:col>4</xdr:col>
      <xdr:colOff>419100</xdr:colOff>
      <xdr:row>104</xdr:row>
      <xdr:rowOff>0</xdr:rowOff>
    </xdr:from>
    <xdr:to>
      <xdr:col>4</xdr:col>
      <xdr:colOff>1476375</xdr:colOff>
      <xdr:row>105</xdr:row>
      <xdr:rowOff>0</xdr:rowOff>
    </xdr:to>
    <xdr:sp>
      <xdr:nvSpPr>
        <xdr:cNvPr id="2" name="AutoShape 2063">
          <a:hlinkClick r:id="rId2"/>
        </xdr:cNvPr>
        <xdr:cNvSpPr>
          <a:spLocks/>
        </xdr:cNvSpPr>
      </xdr:nvSpPr>
      <xdr:spPr>
        <a:xfrm rot="10800000">
          <a:off x="8086725" y="17335500"/>
          <a:ext cx="1057275" cy="561975"/>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Infos sur cet onglet</a:t>
          </a:r>
        </a:p>
      </xdr:txBody>
    </xdr:sp>
    <xdr:clientData/>
  </xdr:twoCellAnchor>
  <xdr:twoCellAnchor>
    <xdr:from>
      <xdr:col>4</xdr:col>
      <xdr:colOff>419100</xdr:colOff>
      <xdr:row>187</xdr:row>
      <xdr:rowOff>0</xdr:rowOff>
    </xdr:from>
    <xdr:to>
      <xdr:col>4</xdr:col>
      <xdr:colOff>1476375</xdr:colOff>
      <xdr:row>188</xdr:row>
      <xdr:rowOff>0</xdr:rowOff>
    </xdr:to>
    <xdr:sp>
      <xdr:nvSpPr>
        <xdr:cNvPr id="3" name="AutoShape 2064">
          <a:hlinkClick r:id="rId3"/>
        </xdr:cNvPr>
        <xdr:cNvSpPr>
          <a:spLocks/>
        </xdr:cNvSpPr>
      </xdr:nvSpPr>
      <xdr:spPr>
        <a:xfrm rot="10800000">
          <a:off x="8086725" y="36528375"/>
          <a:ext cx="1057275" cy="581025"/>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Infos sur cet onglet</a:t>
          </a:r>
        </a:p>
      </xdr:txBody>
    </xdr:sp>
    <xdr:clientData/>
  </xdr:twoCellAnchor>
  <xdr:twoCellAnchor>
    <xdr:from>
      <xdr:col>4</xdr:col>
      <xdr:colOff>419100</xdr:colOff>
      <xdr:row>271</xdr:row>
      <xdr:rowOff>0</xdr:rowOff>
    </xdr:from>
    <xdr:to>
      <xdr:col>4</xdr:col>
      <xdr:colOff>1476375</xdr:colOff>
      <xdr:row>272</xdr:row>
      <xdr:rowOff>0</xdr:rowOff>
    </xdr:to>
    <xdr:sp>
      <xdr:nvSpPr>
        <xdr:cNvPr id="4" name="AutoShape 2065">
          <a:hlinkClick r:id="rId4"/>
        </xdr:cNvPr>
        <xdr:cNvSpPr>
          <a:spLocks/>
        </xdr:cNvSpPr>
      </xdr:nvSpPr>
      <xdr:spPr>
        <a:xfrm rot="10800000">
          <a:off x="8086725" y="56359425"/>
          <a:ext cx="1057275" cy="504825"/>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Infos sur cet onglet</a:t>
          </a:r>
        </a:p>
      </xdr:txBody>
    </xdr:sp>
    <xdr:clientData/>
  </xdr:twoCellAnchor>
  <xdr:twoCellAnchor>
    <xdr:from>
      <xdr:col>4</xdr:col>
      <xdr:colOff>419100</xdr:colOff>
      <xdr:row>355</xdr:row>
      <xdr:rowOff>0</xdr:rowOff>
    </xdr:from>
    <xdr:to>
      <xdr:col>4</xdr:col>
      <xdr:colOff>1476375</xdr:colOff>
      <xdr:row>356</xdr:row>
      <xdr:rowOff>0</xdr:rowOff>
    </xdr:to>
    <xdr:sp>
      <xdr:nvSpPr>
        <xdr:cNvPr id="5" name="AutoShape 2066">
          <a:hlinkClick r:id="rId5"/>
        </xdr:cNvPr>
        <xdr:cNvSpPr>
          <a:spLocks/>
        </xdr:cNvSpPr>
      </xdr:nvSpPr>
      <xdr:spPr>
        <a:xfrm rot="10800000">
          <a:off x="8086725" y="76114275"/>
          <a:ext cx="1057275" cy="581025"/>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Infos sur cet onglet</a:t>
          </a:r>
        </a:p>
      </xdr:txBody>
    </xdr:sp>
    <xdr:clientData/>
  </xdr:twoCellAnchor>
  <xdr:twoCellAnchor>
    <xdr:from>
      <xdr:col>3</xdr:col>
      <xdr:colOff>95250</xdr:colOff>
      <xdr:row>17</xdr:row>
      <xdr:rowOff>171450</xdr:rowOff>
    </xdr:from>
    <xdr:to>
      <xdr:col>3</xdr:col>
      <xdr:colOff>419100</xdr:colOff>
      <xdr:row>18</xdr:row>
      <xdr:rowOff>85725</xdr:rowOff>
    </xdr:to>
    <xdr:sp>
      <xdr:nvSpPr>
        <xdr:cNvPr id="6" name="Line 2070"/>
        <xdr:cNvSpPr>
          <a:spLocks/>
        </xdr:cNvSpPr>
      </xdr:nvSpPr>
      <xdr:spPr>
        <a:xfrm flipV="1">
          <a:off x="4914900" y="3200400"/>
          <a:ext cx="3238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18</xdr:row>
      <xdr:rowOff>161925</xdr:rowOff>
    </xdr:from>
    <xdr:to>
      <xdr:col>3</xdr:col>
      <xdr:colOff>381000</xdr:colOff>
      <xdr:row>19</xdr:row>
      <xdr:rowOff>66675</xdr:rowOff>
    </xdr:to>
    <xdr:sp>
      <xdr:nvSpPr>
        <xdr:cNvPr id="7" name="Line 2071"/>
        <xdr:cNvSpPr>
          <a:spLocks/>
        </xdr:cNvSpPr>
      </xdr:nvSpPr>
      <xdr:spPr>
        <a:xfrm>
          <a:off x="4924425" y="3371850"/>
          <a:ext cx="27622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121</xdr:row>
      <xdr:rowOff>171450</xdr:rowOff>
    </xdr:from>
    <xdr:to>
      <xdr:col>3</xdr:col>
      <xdr:colOff>419100</xdr:colOff>
      <xdr:row>122</xdr:row>
      <xdr:rowOff>85725</xdr:rowOff>
    </xdr:to>
    <xdr:sp>
      <xdr:nvSpPr>
        <xdr:cNvPr id="8" name="Line 2072"/>
        <xdr:cNvSpPr>
          <a:spLocks/>
        </xdr:cNvSpPr>
      </xdr:nvSpPr>
      <xdr:spPr>
        <a:xfrm flipV="1">
          <a:off x="4914900" y="22926675"/>
          <a:ext cx="3238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122</xdr:row>
      <xdr:rowOff>161925</xdr:rowOff>
    </xdr:from>
    <xdr:to>
      <xdr:col>3</xdr:col>
      <xdr:colOff>381000</xdr:colOff>
      <xdr:row>123</xdr:row>
      <xdr:rowOff>66675</xdr:rowOff>
    </xdr:to>
    <xdr:sp>
      <xdr:nvSpPr>
        <xdr:cNvPr id="9" name="Line 2073"/>
        <xdr:cNvSpPr>
          <a:spLocks/>
        </xdr:cNvSpPr>
      </xdr:nvSpPr>
      <xdr:spPr>
        <a:xfrm>
          <a:off x="4924425" y="23098125"/>
          <a:ext cx="27622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205</xdr:row>
      <xdr:rowOff>171450</xdr:rowOff>
    </xdr:from>
    <xdr:to>
      <xdr:col>3</xdr:col>
      <xdr:colOff>419100</xdr:colOff>
      <xdr:row>206</xdr:row>
      <xdr:rowOff>85725</xdr:rowOff>
    </xdr:to>
    <xdr:sp>
      <xdr:nvSpPr>
        <xdr:cNvPr id="10" name="Line 2074"/>
        <xdr:cNvSpPr>
          <a:spLocks/>
        </xdr:cNvSpPr>
      </xdr:nvSpPr>
      <xdr:spPr>
        <a:xfrm flipV="1">
          <a:off x="4914900" y="42672000"/>
          <a:ext cx="3238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206</xdr:row>
      <xdr:rowOff>161925</xdr:rowOff>
    </xdr:from>
    <xdr:to>
      <xdr:col>3</xdr:col>
      <xdr:colOff>381000</xdr:colOff>
      <xdr:row>207</xdr:row>
      <xdr:rowOff>66675</xdr:rowOff>
    </xdr:to>
    <xdr:sp>
      <xdr:nvSpPr>
        <xdr:cNvPr id="11" name="Line 2075"/>
        <xdr:cNvSpPr>
          <a:spLocks/>
        </xdr:cNvSpPr>
      </xdr:nvSpPr>
      <xdr:spPr>
        <a:xfrm>
          <a:off x="4924425" y="42843450"/>
          <a:ext cx="27622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289</xdr:row>
      <xdr:rowOff>171450</xdr:rowOff>
    </xdr:from>
    <xdr:to>
      <xdr:col>3</xdr:col>
      <xdr:colOff>419100</xdr:colOff>
      <xdr:row>290</xdr:row>
      <xdr:rowOff>85725</xdr:rowOff>
    </xdr:to>
    <xdr:sp>
      <xdr:nvSpPr>
        <xdr:cNvPr id="12" name="Line 2076"/>
        <xdr:cNvSpPr>
          <a:spLocks/>
        </xdr:cNvSpPr>
      </xdr:nvSpPr>
      <xdr:spPr>
        <a:xfrm flipV="1">
          <a:off x="4914900" y="62426850"/>
          <a:ext cx="3238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290</xdr:row>
      <xdr:rowOff>161925</xdr:rowOff>
    </xdr:from>
    <xdr:to>
      <xdr:col>3</xdr:col>
      <xdr:colOff>381000</xdr:colOff>
      <xdr:row>291</xdr:row>
      <xdr:rowOff>66675</xdr:rowOff>
    </xdr:to>
    <xdr:sp>
      <xdr:nvSpPr>
        <xdr:cNvPr id="13" name="Line 2077"/>
        <xdr:cNvSpPr>
          <a:spLocks/>
        </xdr:cNvSpPr>
      </xdr:nvSpPr>
      <xdr:spPr>
        <a:xfrm>
          <a:off x="4924425" y="62598300"/>
          <a:ext cx="27622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373</xdr:row>
      <xdr:rowOff>171450</xdr:rowOff>
    </xdr:from>
    <xdr:to>
      <xdr:col>3</xdr:col>
      <xdr:colOff>419100</xdr:colOff>
      <xdr:row>374</xdr:row>
      <xdr:rowOff>85725</xdr:rowOff>
    </xdr:to>
    <xdr:sp>
      <xdr:nvSpPr>
        <xdr:cNvPr id="14" name="Line 2078"/>
        <xdr:cNvSpPr>
          <a:spLocks/>
        </xdr:cNvSpPr>
      </xdr:nvSpPr>
      <xdr:spPr>
        <a:xfrm flipV="1">
          <a:off x="4914900" y="82257900"/>
          <a:ext cx="3238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374</xdr:row>
      <xdr:rowOff>161925</xdr:rowOff>
    </xdr:from>
    <xdr:to>
      <xdr:col>3</xdr:col>
      <xdr:colOff>381000</xdr:colOff>
      <xdr:row>375</xdr:row>
      <xdr:rowOff>66675</xdr:rowOff>
    </xdr:to>
    <xdr:sp>
      <xdr:nvSpPr>
        <xdr:cNvPr id="15" name="Line 2079"/>
        <xdr:cNvSpPr>
          <a:spLocks/>
        </xdr:cNvSpPr>
      </xdr:nvSpPr>
      <xdr:spPr>
        <a:xfrm>
          <a:off x="4924425" y="82429350"/>
          <a:ext cx="27622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33</xdr:row>
      <xdr:rowOff>171450</xdr:rowOff>
    </xdr:from>
    <xdr:to>
      <xdr:col>3</xdr:col>
      <xdr:colOff>419100</xdr:colOff>
      <xdr:row>34</xdr:row>
      <xdr:rowOff>85725</xdr:rowOff>
    </xdr:to>
    <xdr:sp>
      <xdr:nvSpPr>
        <xdr:cNvPr id="16" name="Line 2082"/>
        <xdr:cNvSpPr>
          <a:spLocks/>
        </xdr:cNvSpPr>
      </xdr:nvSpPr>
      <xdr:spPr>
        <a:xfrm flipV="1">
          <a:off x="4914900" y="5572125"/>
          <a:ext cx="3238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34</xdr:row>
      <xdr:rowOff>161925</xdr:rowOff>
    </xdr:from>
    <xdr:to>
      <xdr:col>3</xdr:col>
      <xdr:colOff>381000</xdr:colOff>
      <xdr:row>35</xdr:row>
      <xdr:rowOff>66675</xdr:rowOff>
    </xdr:to>
    <xdr:sp>
      <xdr:nvSpPr>
        <xdr:cNvPr id="17" name="Line 2083"/>
        <xdr:cNvSpPr>
          <a:spLocks/>
        </xdr:cNvSpPr>
      </xdr:nvSpPr>
      <xdr:spPr>
        <a:xfrm>
          <a:off x="4924425" y="5743575"/>
          <a:ext cx="27622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49</xdr:row>
      <xdr:rowOff>171450</xdr:rowOff>
    </xdr:from>
    <xdr:to>
      <xdr:col>3</xdr:col>
      <xdr:colOff>419100</xdr:colOff>
      <xdr:row>50</xdr:row>
      <xdr:rowOff>85725</xdr:rowOff>
    </xdr:to>
    <xdr:sp>
      <xdr:nvSpPr>
        <xdr:cNvPr id="18" name="Line 2084"/>
        <xdr:cNvSpPr>
          <a:spLocks/>
        </xdr:cNvSpPr>
      </xdr:nvSpPr>
      <xdr:spPr>
        <a:xfrm flipV="1">
          <a:off x="4914900" y="7981950"/>
          <a:ext cx="3238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50</xdr:row>
      <xdr:rowOff>161925</xdr:rowOff>
    </xdr:from>
    <xdr:to>
      <xdr:col>3</xdr:col>
      <xdr:colOff>381000</xdr:colOff>
      <xdr:row>51</xdr:row>
      <xdr:rowOff>66675</xdr:rowOff>
    </xdr:to>
    <xdr:sp>
      <xdr:nvSpPr>
        <xdr:cNvPr id="19" name="Line 2085"/>
        <xdr:cNvSpPr>
          <a:spLocks/>
        </xdr:cNvSpPr>
      </xdr:nvSpPr>
      <xdr:spPr>
        <a:xfrm>
          <a:off x="4924425" y="8153400"/>
          <a:ext cx="27622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439</xdr:row>
      <xdr:rowOff>0</xdr:rowOff>
    </xdr:from>
    <xdr:to>
      <xdr:col>4</xdr:col>
      <xdr:colOff>1476375</xdr:colOff>
      <xdr:row>440</xdr:row>
      <xdr:rowOff>0</xdr:rowOff>
    </xdr:to>
    <xdr:sp>
      <xdr:nvSpPr>
        <xdr:cNvPr id="20" name="AutoShape 2089">
          <a:hlinkClick r:id="rId6"/>
        </xdr:cNvPr>
        <xdr:cNvSpPr>
          <a:spLocks/>
        </xdr:cNvSpPr>
      </xdr:nvSpPr>
      <xdr:spPr>
        <a:xfrm rot="10800000">
          <a:off x="8086725" y="95973900"/>
          <a:ext cx="1057275" cy="581025"/>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Infos sur cet onglet</a:t>
          </a:r>
        </a:p>
      </xdr:txBody>
    </xdr:sp>
    <xdr:clientData/>
  </xdr:twoCellAnchor>
  <xdr:twoCellAnchor>
    <xdr:from>
      <xdr:col>3</xdr:col>
      <xdr:colOff>95250</xdr:colOff>
      <xdr:row>457</xdr:row>
      <xdr:rowOff>171450</xdr:rowOff>
    </xdr:from>
    <xdr:to>
      <xdr:col>3</xdr:col>
      <xdr:colOff>419100</xdr:colOff>
      <xdr:row>458</xdr:row>
      <xdr:rowOff>85725</xdr:rowOff>
    </xdr:to>
    <xdr:sp>
      <xdr:nvSpPr>
        <xdr:cNvPr id="21" name="Line 2090"/>
        <xdr:cNvSpPr>
          <a:spLocks/>
        </xdr:cNvSpPr>
      </xdr:nvSpPr>
      <xdr:spPr>
        <a:xfrm flipV="1">
          <a:off x="4914900" y="102117525"/>
          <a:ext cx="3238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458</xdr:row>
      <xdr:rowOff>161925</xdr:rowOff>
    </xdr:from>
    <xdr:to>
      <xdr:col>3</xdr:col>
      <xdr:colOff>381000</xdr:colOff>
      <xdr:row>459</xdr:row>
      <xdr:rowOff>66675</xdr:rowOff>
    </xdr:to>
    <xdr:sp>
      <xdr:nvSpPr>
        <xdr:cNvPr id="22" name="Line 2091"/>
        <xdr:cNvSpPr>
          <a:spLocks/>
        </xdr:cNvSpPr>
      </xdr:nvSpPr>
      <xdr:spPr>
        <a:xfrm>
          <a:off x="4924425" y="102288975"/>
          <a:ext cx="27622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0</xdr:row>
      <xdr:rowOff>133350</xdr:rowOff>
    </xdr:from>
    <xdr:to>
      <xdr:col>6</xdr:col>
      <xdr:colOff>1123950</xdr:colOff>
      <xdr:row>1</xdr:row>
      <xdr:rowOff>66675</xdr:rowOff>
    </xdr:to>
    <xdr:sp>
      <xdr:nvSpPr>
        <xdr:cNvPr id="1" name="AutoShape 190">
          <a:hlinkClick r:id="rId1"/>
        </xdr:cNvPr>
        <xdr:cNvSpPr>
          <a:spLocks/>
        </xdr:cNvSpPr>
      </xdr:nvSpPr>
      <xdr:spPr>
        <a:xfrm rot="10800000">
          <a:off x="10429875" y="133350"/>
          <a:ext cx="1057275" cy="314325"/>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Infos sur cet onglet</a:t>
          </a:r>
        </a:p>
      </xdr:txBody>
    </xdr:sp>
    <xdr:clientData/>
  </xdr:twoCellAnchor>
  <xdr:twoCellAnchor>
    <xdr:from>
      <xdr:col>4</xdr:col>
      <xdr:colOff>2352675</xdr:colOff>
      <xdr:row>2</xdr:row>
      <xdr:rowOff>381000</xdr:rowOff>
    </xdr:from>
    <xdr:to>
      <xdr:col>5</xdr:col>
      <xdr:colOff>990600</xdr:colOff>
      <xdr:row>5</xdr:row>
      <xdr:rowOff>180975</xdr:rowOff>
    </xdr:to>
    <xdr:sp>
      <xdr:nvSpPr>
        <xdr:cNvPr id="2" name="AutoShape 353">
          <a:hlinkClick r:id="rId2"/>
        </xdr:cNvPr>
        <xdr:cNvSpPr>
          <a:spLocks/>
        </xdr:cNvSpPr>
      </xdr:nvSpPr>
      <xdr:spPr>
        <a:xfrm>
          <a:off x="8248650" y="1143000"/>
          <a:ext cx="1704975" cy="695325"/>
        </a:xfrm>
        <a:prstGeom prst="rightArrow">
          <a:avLst>
            <a:gd name="adj1" fmla="val 25490"/>
            <a:gd name="adj2" fmla="val -40000"/>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Voir le tableau récapitulatif des actions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1</xdr:row>
      <xdr:rowOff>133350</xdr:rowOff>
    </xdr:from>
    <xdr:to>
      <xdr:col>8</xdr:col>
      <xdr:colOff>714375</xdr:colOff>
      <xdr:row>1</xdr:row>
      <xdr:rowOff>476250</xdr:rowOff>
    </xdr:to>
    <xdr:sp>
      <xdr:nvSpPr>
        <xdr:cNvPr id="1" name="AutoShape 50">
          <a:hlinkClick r:id="rId1"/>
        </xdr:cNvPr>
        <xdr:cNvSpPr>
          <a:spLocks/>
        </xdr:cNvSpPr>
      </xdr:nvSpPr>
      <xdr:spPr>
        <a:xfrm rot="10800000">
          <a:off x="6848475" y="257175"/>
          <a:ext cx="1057275" cy="342900"/>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Infos sur cet onglet</a:t>
          </a:r>
        </a:p>
      </xdr:txBody>
    </xdr:sp>
    <xdr:clientData/>
  </xdr:twoCellAnchor>
  <xdr:twoCellAnchor editAs="oneCell">
    <xdr:from>
      <xdr:col>2</xdr:col>
      <xdr:colOff>752475</xdr:colOff>
      <xdr:row>0</xdr:row>
      <xdr:rowOff>114300</xdr:rowOff>
    </xdr:from>
    <xdr:to>
      <xdr:col>2</xdr:col>
      <xdr:colOff>1866900</xdr:colOff>
      <xdr:row>1</xdr:row>
      <xdr:rowOff>838200</xdr:rowOff>
    </xdr:to>
    <xdr:pic>
      <xdr:nvPicPr>
        <xdr:cNvPr id="2" name="Image 5" descr="MSJEPVA_CNDS_NEW juin 2012"/>
        <xdr:cNvPicPr preferRelativeResize="1">
          <a:picLocks noChangeAspect="1"/>
        </xdr:cNvPicPr>
      </xdr:nvPicPr>
      <xdr:blipFill>
        <a:blip r:embed="rId2"/>
        <a:stretch>
          <a:fillRect/>
        </a:stretch>
      </xdr:blipFill>
      <xdr:spPr>
        <a:xfrm>
          <a:off x="1152525" y="114300"/>
          <a:ext cx="1114425" cy="847725"/>
        </a:xfrm>
        <a:prstGeom prst="rect">
          <a:avLst/>
        </a:prstGeom>
        <a:noFill/>
        <a:ln w="9525" cmpd="sng">
          <a:noFill/>
        </a:ln>
      </xdr:spPr>
    </xdr:pic>
    <xdr:clientData/>
  </xdr:twoCellAnchor>
  <xdr:twoCellAnchor editAs="oneCell">
    <xdr:from>
      <xdr:col>2</xdr:col>
      <xdr:colOff>819150</xdr:colOff>
      <xdr:row>58</xdr:row>
      <xdr:rowOff>28575</xdr:rowOff>
    </xdr:from>
    <xdr:to>
      <xdr:col>2</xdr:col>
      <xdr:colOff>1933575</xdr:colOff>
      <xdr:row>60</xdr:row>
      <xdr:rowOff>104775</xdr:rowOff>
    </xdr:to>
    <xdr:pic>
      <xdr:nvPicPr>
        <xdr:cNvPr id="3" name="Image 6" descr="MSJEPVA_CNDS_NEW juin 2012"/>
        <xdr:cNvPicPr preferRelativeResize="1">
          <a:picLocks noChangeAspect="1"/>
        </xdr:cNvPicPr>
      </xdr:nvPicPr>
      <xdr:blipFill>
        <a:blip r:embed="rId2"/>
        <a:stretch>
          <a:fillRect/>
        </a:stretch>
      </xdr:blipFill>
      <xdr:spPr>
        <a:xfrm>
          <a:off x="1219200" y="12277725"/>
          <a:ext cx="1114425" cy="84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40</xdr:row>
      <xdr:rowOff>57150</xdr:rowOff>
    </xdr:from>
    <xdr:to>
      <xdr:col>5</xdr:col>
      <xdr:colOff>66675</xdr:colOff>
      <xdr:row>47</xdr:row>
      <xdr:rowOff>9525</xdr:rowOff>
    </xdr:to>
    <xdr:sp>
      <xdr:nvSpPr>
        <xdr:cNvPr id="1" name="Rectangle 51"/>
        <xdr:cNvSpPr>
          <a:spLocks/>
        </xdr:cNvSpPr>
      </xdr:nvSpPr>
      <xdr:spPr>
        <a:xfrm>
          <a:off x="1781175" y="6477000"/>
          <a:ext cx="200025" cy="1085850"/>
        </a:xfrm>
        <a:prstGeom prst="rect">
          <a:avLst/>
        </a:prstGeom>
        <a:solidFill>
          <a:srgbClr val="FFFFE1"/>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700" b="1" i="0" u="none" baseline="0">
              <a:solidFill>
                <a:srgbClr val="000000"/>
              </a:solidFill>
              <a:latin typeface="Arial"/>
              <a:ea typeface="Arial"/>
              <a:cs typeface="Arial"/>
            </a:rPr>
            <a:t>CHARGES</a:t>
          </a:r>
        </a:p>
      </xdr:txBody>
    </xdr:sp>
    <xdr:clientData/>
  </xdr:twoCellAnchor>
  <xdr:twoCellAnchor>
    <xdr:from>
      <xdr:col>4</xdr:col>
      <xdr:colOff>57150</xdr:colOff>
      <xdr:row>48</xdr:row>
      <xdr:rowOff>142875</xdr:rowOff>
    </xdr:from>
    <xdr:to>
      <xdr:col>5</xdr:col>
      <xdr:colOff>66675</xdr:colOff>
      <xdr:row>55</xdr:row>
      <xdr:rowOff>66675</xdr:rowOff>
    </xdr:to>
    <xdr:sp>
      <xdr:nvSpPr>
        <xdr:cNvPr id="2" name="Rectangle 52"/>
        <xdr:cNvSpPr>
          <a:spLocks/>
        </xdr:cNvSpPr>
      </xdr:nvSpPr>
      <xdr:spPr>
        <a:xfrm>
          <a:off x="1762125" y="7858125"/>
          <a:ext cx="219075" cy="1057275"/>
        </a:xfrm>
        <a:prstGeom prst="rect">
          <a:avLst/>
        </a:prstGeom>
        <a:solidFill>
          <a:srgbClr val="FFFFE1"/>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600" b="1" i="0" u="none" baseline="0">
              <a:solidFill>
                <a:srgbClr val="000000"/>
              </a:solidFill>
              <a:latin typeface="Arial"/>
              <a:ea typeface="Arial"/>
              <a:cs typeface="Arial"/>
            </a:rPr>
            <a:t>PRODUITS</a:t>
          </a:r>
        </a:p>
      </xdr:txBody>
    </xdr:sp>
    <xdr:clientData/>
  </xdr:twoCellAnchor>
  <xdr:twoCellAnchor>
    <xdr:from>
      <xdr:col>3</xdr:col>
      <xdr:colOff>457200</xdr:colOff>
      <xdr:row>0</xdr:row>
      <xdr:rowOff>57150</xdr:rowOff>
    </xdr:from>
    <xdr:to>
      <xdr:col>5</xdr:col>
      <xdr:colOff>38100</xdr:colOff>
      <xdr:row>1</xdr:row>
      <xdr:rowOff>0</xdr:rowOff>
    </xdr:to>
    <xdr:sp>
      <xdr:nvSpPr>
        <xdr:cNvPr id="3" name="AutoShape 76">
          <a:hlinkClick r:id="rId1"/>
        </xdr:cNvPr>
        <xdr:cNvSpPr>
          <a:spLocks/>
        </xdr:cNvSpPr>
      </xdr:nvSpPr>
      <xdr:spPr>
        <a:xfrm rot="10800000">
          <a:off x="561975" y="57150"/>
          <a:ext cx="1390650" cy="295275"/>
        </a:xfrm>
        <a:prstGeom prst="rightArrow">
          <a:avLst>
            <a:gd name="adj1" fmla="val 25490"/>
            <a:gd name="adj2" fmla="val -40000"/>
          </a:avLst>
        </a:prstGeom>
        <a:solidFill>
          <a:srgbClr val="00CCFF"/>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Infos sur cet onglet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nisportcnds-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PORT%20REGIONAL\Vie%20sportive%20regionale\CNDS\CNDS%202012\DOSSIERS\CD%20CLUBS\LIGUES-cnds-2012%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if dossier"/>
      <sheetName val="Nomenclature"/>
      <sheetName val="I - Mode d'emploi"/>
      <sheetName val="Directives 2013"/>
      <sheetName val="II - Présentation de votre asso"/>
      <sheetName val="III - Compte rendu actions"/>
      <sheetName val="IV - Fiches actions"/>
      <sheetName val="V - Budget prévisionnel"/>
      <sheetName val="VI - Attestation sur l'honneur"/>
      <sheetName val="VII - Tableau de bord"/>
      <sheetName val="Récapitulatif Orassam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if dossier"/>
      <sheetName val="Nomenclature"/>
      <sheetName val="I - Mode d'emploi"/>
      <sheetName val="II - Présentation de votre asso"/>
      <sheetName val="III - Compte rendu actions"/>
      <sheetName val="IV - Fiches actions"/>
      <sheetName val="V - Budget prévisionnel"/>
      <sheetName val="VI - Attestation sur l'honneur"/>
      <sheetName val="VII - Tableau de bord"/>
      <sheetName val="Récapitulatif Orassam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hyperlink" Target="http://sig.ville.gouv.fr/Synthese/24" TargetMode="External" /><Relationship Id="rId2" Type="http://schemas.openxmlformats.org/officeDocument/2006/relationships/hyperlink" Target="http://carto.observatoire-des-territoires.gouv.fr/#v=map1;i=typo_zrr.zonage_zrr;l=fr%20"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92"/>
  <sheetViews>
    <sheetView showGridLines="0" zoomScale="85" zoomScaleNormal="85" zoomScalePageLayoutView="0" workbookViewId="0" topLeftCell="A8">
      <selection activeCell="A22" sqref="A22:IV36"/>
    </sheetView>
  </sheetViews>
  <sheetFormatPr defaultColWidth="11.421875" defaultRowHeight="12.75"/>
  <cols>
    <col min="1" max="1" width="18.7109375" style="68" customWidth="1"/>
    <col min="2" max="2" width="3.7109375" style="64" customWidth="1"/>
    <col min="3" max="3" width="24.00390625" style="70" customWidth="1"/>
    <col min="4" max="4" width="25.7109375" style="70" customWidth="1"/>
    <col min="5" max="16384" width="11.421875" style="64" customWidth="1"/>
  </cols>
  <sheetData>
    <row r="1" spans="1:5" s="69" customFormat="1" ht="13.5" thickBot="1">
      <c r="A1" s="68" t="s">
        <v>327</v>
      </c>
      <c r="B1" s="64"/>
      <c r="C1" s="898" t="s">
        <v>564</v>
      </c>
      <c r="D1" s="899"/>
      <c r="E1" s="900"/>
    </row>
    <row r="2" spans="4:5" ht="30" customHeight="1">
      <c r="D2" s="905" t="s">
        <v>330</v>
      </c>
      <c r="E2" s="905"/>
    </row>
    <row r="4" ht="12.75">
      <c r="A4" s="71" t="s">
        <v>874</v>
      </c>
    </row>
    <row r="6" spans="1:10" ht="12.75">
      <c r="A6" s="72" t="s">
        <v>331</v>
      </c>
      <c r="C6" s="73" t="s">
        <v>599</v>
      </c>
      <c r="D6" s="73"/>
      <c r="E6" s="73"/>
      <c r="F6" s="73"/>
      <c r="G6" s="73"/>
      <c r="H6" s="73"/>
      <c r="I6" s="73"/>
      <c r="J6" s="74"/>
    </row>
    <row r="7" spans="1:10" ht="12.75">
      <c r="A7" s="72" t="s">
        <v>326</v>
      </c>
      <c r="C7" s="73" t="s">
        <v>961</v>
      </c>
      <c r="D7" s="73"/>
      <c r="E7" s="73"/>
      <c r="F7" s="73"/>
      <c r="G7" s="73"/>
      <c r="H7" s="73"/>
      <c r="I7" s="73"/>
      <c r="J7" s="74"/>
    </row>
    <row r="8" spans="1:10" ht="12.75">
      <c r="A8" s="72"/>
      <c r="C8" s="73"/>
      <c r="D8" s="73"/>
      <c r="E8" s="73"/>
      <c r="F8" s="73"/>
      <c r="G8" s="73"/>
      <c r="H8" s="73"/>
      <c r="I8" s="73"/>
      <c r="J8" s="74"/>
    </row>
    <row r="9" spans="3:10" ht="17.25" customHeight="1">
      <c r="C9" s="901" t="s">
        <v>662</v>
      </c>
      <c r="D9" s="902"/>
      <c r="E9" s="902"/>
      <c r="F9" s="902"/>
      <c r="G9" s="902"/>
      <c r="H9" s="902"/>
      <c r="I9" s="902"/>
      <c r="J9" s="902"/>
    </row>
    <row r="10" spans="1:10" ht="27.75" customHeight="1">
      <c r="A10" s="75" t="s">
        <v>331</v>
      </c>
      <c r="C10" s="903" t="s">
        <v>77</v>
      </c>
      <c r="D10" s="904"/>
      <c r="E10" s="904"/>
      <c r="F10" s="904"/>
      <c r="G10" s="904"/>
      <c r="H10" s="904"/>
      <c r="I10" s="904"/>
      <c r="J10" s="904"/>
    </row>
    <row r="11" spans="3:10" ht="12.75">
      <c r="C11" s="901" t="s">
        <v>682</v>
      </c>
      <c r="D11" s="902"/>
      <c r="E11" s="902"/>
      <c r="F11" s="902"/>
      <c r="G11" s="902"/>
      <c r="H11" s="902"/>
      <c r="I11" s="902"/>
      <c r="J11" s="902"/>
    </row>
    <row r="12" spans="1:10" ht="25.5" customHeight="1">
      <c r="A12" s="75"/>
      <c r="C12" s="903" t="s">
        <v>840</v>
      </c>
      <c r="D12" s="904"/>
      <c r="E12" s="904"/>
      <c r="F12" s="904"/>
      <c r="G12" s="904"/>
      <c r="H12" s="904"/>
      <c r="I12" s="904"/>
      <c r="J12" s="904"/>
    </row>
    <row r="13" spans="1:10" ht="12.75">
      <c r="A13" s="75"/>
      <c r="C13" s="903" t="s">
        <v>603</v>
      </c>
      <c r="D13" s="906"/>
      <c r="E13" s="906"/>
      <c r="F13" s="906"/>
      <c r="G13" s="906"/>
      <c r="H13" s="906"/>
      <c r="I13" s="906"/>
      <c r="J13" s="906"/>
    </row>
    <row r="14" spans="1:10" ht="29.25" customHeight="1">
      <c r="A14" s="75" t="s">
        <v>674</v>
      </c>
      <c r="C14" s="884" t="s">
        <v>523</v>
      </c>
      <c r="D14" s="885"/>
      <c r="E14" s="885"/>
      <c r="F14" s="885"/>
      <c r="G14" s="885"/>
      <c r="H14" s="885"/>
      <c r="I14" s="885"/>
      <c r="J14" s="885"/>
    </row>
    <row r="15" spans="3:10" ht="30.75" customHeight="1">
      <c r="C15" s="867" t="s">
        <v>524</v>
      </c>
      <c r="D15" s="886"/>
      <c r="E15" s="886"/>
      <c r="F15" s="886"/>
      <c r="G15" s="886"/>
      <c r="H15" s="886"/>
      <c r="I15" s="886"/>
      <c r="J15" s="886"/>
    </row>
    <row r="16" spans="1:10" s="69" customFormat="1" ht="12.75">
      <c r="A16" s="75" t="s">
        <v>329</v>
      </c>
      <c r="B16" s="64"/>
      <c r="C16" s="887"/>
      <c r="D16" s="887"/>
      <c r="E16" s="887"/>
      <c r="F16" s="887"/>
      <c r="G16" s="887"/>
      <c r="H16" s="887"/>
      <c r="I16" s="887"/>
      <c r="J16" s="887"/>
    </row>
    <row r="17" spans="1:10" ht="20.25" customHeight="1">
      <c r="A17" s="75" t="s">
        <v>328</v>
      </c>
      <c r="C17" s="903" t="s">
        <v>962</v>
      </c>
      <c r="D17" s="906"/>
      <c r="E17" s="906"/>
      <c r="F17" s="906"/>
      <c r="G17" s="906"/>
      <c r="H17" s="906"/>
      <c r="I17" s="906"/>
      <c r="J17" s="906"/>
    </row>
    <row r="18" spans="3:10" ht="12.75">
      <c r="C18" s="869" t="s">
        <v>528</v>
      </c>
      <c r="D18" s="869"/>
      <c r="E18" s="869"/>
      <c r="F18" s="76"/>
      <c r="G18" s="77"/>
      <c r="H18" s="77"/>
      <c r="I18" s="77"/>
      <c r="J18" s="78"/>
    </row>
    <row r="19" spans="3:10" ht="6.75" customHeight="1">
      <c r="C19" s="77"/>
      <c r="D19" s="77"/>
      <c r="E19" s="77"/>
      <c r="F19" s="76"/>
      <c r="G19" s="77"/>
      <c r="H19" s="77"/>
      <c r="I19" s="77"/>
      <c r="J19" s="78"/>
    </row>
    <row r="20" spans="1:10" ht="12.75">
      <c r="A20" s="75" t="s">
        <v>667</v>
      </c>
      <c r="C20" s="870" t="s">
        <v>963</v>
      </c>
      <c r="D20" s="870"/>
      <c r="E20" s="870"/>
      <c r="F20" s="870"/>
      <c r="G20" s="870"/>
      <c r="H20" s="870"/>
      <c r="I20" s="870"/>
      <c r="J20" s="870"/>
    </row>
    <row r="21" spans="1:10" s="69" customFormat="1" ht="7.5" customHeight="1">
      <c r="A21" s="68"/>
      <c r="B21" s="64"/>
      <c r="C21" s="80"/>
      <c r="D21" s="80"/>
      <c r="E21" s="80"/>
      <c r="F21" s="80"/>
      <c r="G21" s="80"/>
      <c r="H21" s="80"/>
      <c r="I21" s="80"/>
      <c r="J21" s="80"/>
    </row>
    <row r="22" spans="3:10" ht="12.75">
      <c r="C22" s="869" t="s">
        <v>503</v>
      </c>
      <c r="D22" s="869"/>
      <c r="E22" s="869"/>
      <c r="F22" s="76"/>
      <c r="G22" s="77"/>
      <c r="H22" s="77"/>
      <c r="I22" s="77"/>
      <c r="J22" s="78"/>
    </row>
    <row r="23" spans="3:10" ht="6.75" customHeight="1">
      <c r="C23" s="77"/>
      <c r="D23" s="77"/>
      <c r="E23" s="77"/>
      <c r="F23" s="76"/>
      <c r="G23" s="77"/>
      <c r="H23" s="77"/>
      <c r="I23" s="77"/>
      <c r="J23" s="78"/>
    </row>
    <row r="24" spans="1:10" ht="12.75">
      <c r="A24" s="75" t="s">
        <v>327</v>
      </c>
      <c r="C24" s="870" t="s">
        <v>1006</v>
      </c>
      <c r="D24" s="870"/>
      <c r="E24" s="870"/>
      <c r="F24" s="870"/>
      <c r="G24" s="870"/>
      <c r="H24" s="870"/>
      <c r="I24" s="870"/>
      <c r="J24" s="870"/>
    </row>
    <row r="25" spans="1:6" ht="12.75">
      <c r="A25" s="101" t="s">
        <v>326</v>
      </c>
      <c r="C25" s="867" t="s">
        <v>1009</v>
      </c>
      <c r="D25" s="868"/>
      <c r="E25" s="868"/>
      <c r="F25" s="868"/>
    </row>
    <row r="26" spans="1:6" ht="12.75">
      <c r="A26" s="101"/>
      <c r="C26" s="63" t="s">
        <v>1015</v>
      </c>
      <c r="D26" s="857"/>
      <c r="E26" s="857"/>
      <c r="F26" s="857"/>
    </row>
    <row r="27" spans="1:6" ht="12.75">
      <c r="A27" s="101" t="s">
        <v>326</v>
      </c>
      <c r="C27" s="867" t="s">
        <v>1010</v>
      </c>
      <c r="D27" s="868"/>
      <c r="E27" s="868"/>
      <c r="F27" s="868"/>
    </row>
    <row r="28" spans="1:6" ht="12.75">
      <c r="A28" s="101"/>
      <c r="C28" s="63" t="s">
        <v>1016</v>
      </c>
      <c r="D28" s="857"/>
      <c r="E28" s="857"/>
      <c r="F28" s="857"/>
    </row>
    <row r="29" spans="1:6" ht="12.75">
      <c r="A29" s="101" t="s">
        <v>326</v>
      </c>
      <c r="C29" s="867" t="s">
        <v>1011</v>
      </c>
      <c r="D29" s="868"/>
      <c r="E29" s="868"/>
      <c r="F29" s="868"/>
    </row>
    <row r="30" spans="1:6" ht="12.75">
      <c r="A30" s="101"/>
      <c r="C30" s="63" t="s">
        <v>1017</v>
      </c>
      <c r="D30" s="857"/>
      <c r="E30" s="857"/>
      <c r="F30" s="857"/>
    </row>
    <row r="31" spans="1:6" ht="12.75" customHeight="1">
      <c r="A31" s="101" t="s">
        <v>326</v>
      </c>
      <c r="C31" s="867" t="s">
        <v>1012</v>
      </c>
      <c r="D31" s="868"/>
      <c r="E31" s="868"/>
      <c r="F31" s="868"/>
    </row>
    <row r="32" spans="1:6" ht="12.75" customHeight="1">
      <c r="A32" s="101"/>
      <c r="C32" s="63" t="s">
        <v>1018</v>
      </c>
      <c r="D32" s="857"/>
      <c r="E32" s="857"/>
      <c r="F32" s="857"/>
    </row>
    <row r="33" spans="1:6" ht="12.75" customHeight="1">
      <c r="A33" s="101" t="s">
        <v>326</v>
      </c>
      <c r="C33" s="867" t="s">
        <v>1013</v>
      </c>
      <c r="D33" s="868"/>
      <c r="E33" s="868"/>
      <c r="F33" s="868"/>
    </row>
    <row r="34" spans="1:6" ht="12.75" customHeight="1">
      <c r="A34" s="101"/>
      <c r="C34" s="63" t="s">
        <v>1019</v>
      </c>
      <c r="D34" s="857"/>
      <c r="E34" s="857"/>
      <c r="F34" s="857"/>
    </row>
    <row r="35" spans="1:6" ht="12.75" customHeight="1">
      <c r="A35" s="101" t="s">
        <v>326</v>
      </c>
      <c r="C35" s="867" t="s">
        <v>1014</v>
      </c>
      <c r="D35" s="868"/>
      <c r="E35" s="868"/>
      <c r="F35" s="868"/>
    </row>
    <row r="36" spans="1:6" ht="12.75" customHeight="1">
      <c r="A36" s="101"/>
      <c r="C36" s="63" t="s">
        <v>1020</v>
      </c>
      <c r="D36" s="857"/>
      <c r="E36" s="857"/>
      <c r="F36" s="857"/>
    </row>
    <row r="37" spans="1:10" ht="12.75">
      <c r="A37" s="75"/>
      <c r="C37" s="79"/>
      <c r="D37" s="79"/>
      <c r="E37" s="79"/>
      <c r="F37" s="79"/>
      <c r="G37" s="79"/>
      <c r="H37" s="79"/>
      <c r="I37" s="79"/>
      <c r="J37" s="79"/>
    </row>
    <row r="38" spans="1:10" s="69" customFormat="1" ht="12.75">
      <c r="A38" s="68"/>
      <c r="B38" s="64"/>
      <c r="C38" s="869" t="s">
        <v>678</v>
      </c>
      <c r="D38" s="869"/>
      <c r="E38" s="869"/>
      <c r="F38" s="80"/>
      <c r="G38" s="80"/>
      <c r="H38" s="80"/>
      <c r="I38" s="80"/>
      <c r="J38" s="80"/>
    </row>
    <row r="39" spans="1:10" s="69" customFormat="1" ht="12.75">
      <c r="A39" s="68"/>
      <c r="B39" s="64"/>
      <c r="C39" s="80"/>
      <c r="D39" s="80"/>
      <c r="E39" s="80"/>
      <c r="F39" s="80"/>
      <c r="G39" s="80"/>
      <c r="H39" s="80"/>
      <c r="I39" s="80"/>
      <c r="J39" s="80"/>
    </row>
    <row r="40" spans="1:7" s="81" customFormat="1" ht="24" customHeight="1">
      <c r="A40" s="68"/>
      <c r="B40" s="858"/>
      <c r="C40" s="859" t="s">
        <v>964</v>
      </c>
      <c r="D40" s="891" t="s">
        <v>967</v>
      </c>
      <c r="E40" s="891"/>
      <c r="F40" s="891"/>
      <c r="G40" s="892"/>
    </row>
    <row r="41" spans="1:7" s="67" customFormat="1" ht="25.5">
      <c r="A41" s="82" t="s">
        <v>965</v>
      </c>
      <c r="B41" s="858"/>
      <c r="C41" s="878"/>
      <c r="D41" s="879"/>
      <c r="E41" s="879"/>
      <c r="F41" s="879"/>
      <c r="G41" s="880"/>
    </row>
    <row r="42" spans="1:11" s="92" customFormat="1" ht="11.25" customHeight="1">
      <c r="A42" s="68"/>
      <c r="B42" s="858"/>
      <c r="C42" s="86" t="s">
        <v>966</v>
      </c>
      <c r="D42" s="87" t="s">
        <v>968</v>
      </c>
      <c r="E42" s="88"/>
      <c r="F42" s="88"/>
      <c r="G42" s="89"/>
      <c r="H42" s="69"/>
      <c r="I42" s="69"/>
      <c r="J42" s="90"/>
      <c r="K42" s="91"/>
    </row>
    <row r="43" spans="1:7" s="67" customFormat="1" ht="25.5">
      <c r="A43" s="82" t="s">
        <v>1007</v>
      </c>
      <c r="B43" s="858"/>
      <c r="C43" s="871"/>
      <c r="D43" s="872"/>
      <c r="E43" s="872"/>
      <c r="F43" s="872"/>
      <c r="G43" s="873"/>
    </row>
    <row r="44" spans="1:7" s="69" customFormat="1" ht="12.75">
      <c r="A44" s="68"/>
      <c r="B44" s="64"/>
      <c r="C44" s="83" t="s">
        <v>677</v>
      </c>
      <c r="D44" s="84"/>
      <c r="E44" s="84"/>
      <c r="F44" s="84"/>
      <c r="G44" s="85"/>
    </row>
    <row r="45" spans="1:7" s="67" customFormat="1" ht="12.75">
      <c r="A45" s="68"/>
      <c r="B45" s="64"/>
      <c r="C45" s="908" t="s">
        <v>676</v>
      </c>
      <c r="D45" s="909"/>
      <c r="E45" s="909"/>
      <c r="F45" s="909"/>
      <c r="G45" s="910"/>
    </row>
    <row r="46" spans="3:9" ht="12.75">
      <c r="C46" s="93"/>
      <c r="D46" s="78"/>
      <c r="E46" s="78"/>
      <c r="F46" s="76"/>
      <c r="G46" s="78"/>
      <c r="H46" s="78"/>
      <c r="I46" s="78"/>
    </row>
    <row r="47" spans="1:9" ht="12.75">
      <c r="A47" s="75" t="s">
        <v>969</v>
      </c>
      <c r="C47" s="878"/>
      <c r="D47" s="879"/>
      <c r="E47" s="879"/>
      <c r="F47" s="879"/>
      <c r="G47" s="880"/>
      <c r="H47" s="78"/>
      <c r="I47" s="78"/>
    </row>
    <row r="48" spans="1:9" s="405" customFormat="1" ht="12.75">
      <c r="A48" s="75" t="s">
        <v>18</v>
      </c>
      <c r="C48" s="878"/>
      <c r="D48" s="879"/>
      <c r="E48" s="879"/>
      <c r="F48" s="879"/>
      <c r="G48" s="880"/>
      <c r="H48" s="78"/>
      <c r="I48" s="78"/>
    </row>
    <row r="49" spans="1:13" ht="50.25" customHeight="1">
      <c r="A49" s="75" t="s">
        <v>334</v>
      </c>
      <c r="C49" s="867" t="s">
        <v>943</v>
      </c>
      <c r="D49" s="868"/>
      <c r="E49" s="868"/>
      <c r="F49" s="868"/>
      <c r="G49" s="868"/>
      <c r="H49" s="868"/>
      <c r="I49" s="868"/>
      <c r="J49" s="868"/>
      <c r="L49" s="94"/>
      <c r="M49" s="94"/>
    </row>
    <row r="50" spans="3:10" ht="12.75" customHeight="1">
      <c r="C50" s="877" t="s">
        <v>527</v>
      </c>
      <c r="D50" s="877"/>
      <c r="E50" s="877"/>
      <c r="F50" s="877"/>
      <c r="G50" s="877"/>
      <c r="H50" s="877"/>
      <c r="I50" s="877"/>
      <c r="J50" s="877"/>
    </row>
    <row r="51" spans="3:10" ht="6.75" customHeight="1">
      <c r="C51" s="852"/>
      <c r="D51" s="852"/>
      <c r="E51" s="853"/>
      <c r="F51" s="853"/>
      <c r="G51" s="853"/>
      <c r="H51" s="853"/>
      <c r="I51" s="853"/>
      <c r="J51" s="853"/>
    </row>
    <row r="52" spans="1:10" ht="12.75">
      <c r="A52" s="63"/>
      <c r="C52" s="881" t="s">
        <v>518</v>
      </c>
      <c r="D52" s="882"/>
      <c r="E52" s="882"/>
      <c r="F52" s="882"/>
      <c r="G52" s="882"/>
      <c r="H52" s="882"/>
      <c r="I52" s="882"/>
      <c r="J52" s="883"/>
    </row>
    <row r="53" spans="1:10" ht="12.75">
      <c r="A53" s="63"/>
      <c r="C53" s="895" t="s">
        <v>549</v>
      </c>
      <c r="D53" s="896"/>
      <c r="E53" s="896"/>
      <c r="F53" s="896"/>
      <c r="G53" s="896"/>
      <c r="H53" s="896"/>
      <c r="I53" s="896"/>
      <c r="J53" s="897"/>
    </row>
    <row r="54" spans="1:10" ht="12.75">
      <c r="A54" s="63" t="s">
        <v>334</v>
      </c>
      <c r="C54" s="916" t="s">
        <v>942</v>
      </c>
      <c r="D54" s="917"/>
      <c r="E54" s="917"/>
      <c r="F54" s="917"/>
      <c r="G54" s="917"/>
      <c r="H54" s="917"/>
      <c r="I54" s="917"/>
      <c r="J54" s="918"/>
    </row>
    <row r="55" spans="1:10" ht="25.5" customHeight="1">
      <c r="A55" s="63"/>
      <c r="C55" s="874" t="s">
        <v>970</v>
      </c>
      <c r="D55" s="875"/>
      <c r="E55" s="875"/>
      <c r="F55" s="875"/>
      <c r="G55" s="875"/>
      <c r="H55" s="875"/>
      <c r="I55" s="875"/>
      <c r="J55" s="876"/>
    </row>
    <row r="56" spans="1:4" ht="12.75">
      <c r="A56" s="63"/>
      <c r="C56" s="64"/>
      <c r="D56" s="64"/>
    </row>
    <row r="57" spans="3:10" ht="12.75" customHeight="1">
      <c r="C57" s="877" t="s">
        <v>550</v>
      </c>
      <c r="D57" s="877"/>
      <c r="E57" s="877"/>
      <c r="F57" s="877"/>
      <c r="G57" s="877"/>
      <c r="H57" s="877"/>
      <c r="I57" s="877"/>
      <c r="J57" s="877"/>
    </row>
    <row r="58" spans="3:10" ht="6" customHeight="1">
      <c r="C58" s="77"/>
      <c r="D58" s="77"/>
      <c r="E58" s="78"/>
      <c r="F58" s="78"/>
      <c r="G58" s="78"/>
      <c r="H58" s="78"/>
      <c r="I58" s="78"/>
      <c r="J58" s="78"/>
    </row>
    <row r="59" spans="1:10" ht="12.75">
      <c r="A59" s="75" t="s">
        <v>332</v>
      </c>
      <c r="C59" s="888" t="s">
        <v>551</v>
      </c>
      <c r="D59" s="889"/>
      <c r="E59" s="889"/>
      <c r="F59" s="889"/>
      <c r="G59" s="889"/>
      <c r="H59" s="889"/>
      <c r="I59" s="889"/>
      <c r="J59" s="890"/>
    </row>
    <row r="60" spans="1:10" ht="12.75">
      <c r="A60" s="75" t="s">
        <v>332</v>
      </c>
      <c r="C60" s="911" t="s">
        <v>552</v>
      </c>
      <c r="D60" s="870"/>
      <c r="E60" s="870"/>
      <c r="F60" s="870"/>
      <c r="G60" s="870"/>
      <c r="H60" s="870"/>
      <c r="I60" s="870"/>
      <c r="J60" s="912"/>
    </row>
    <row r="61" spans="1:10" ht="12.75">
      <c r="A61" s="75" t="s">
        <v>332</v>
      </c>
      <c r="C61" s="911" t="s">
        <v>553</v>
      </c>
      <c r="D61" s="870"/>
      <c r="E61" s="870"/>
      <c r="F61" s="870"/>
      <c r="G61" s="870"/>
      <c r="H61" s="870"/>
      <c r="I61" s="870"/>
      <c r="J61" s="912"/>
    </row>
    <row r="62" spans="1:10" ht="12.75">
      <c r="A62" s="75" t="s">
        <v>332</v>
      </c>
      <c r="C62" s="913" t="s">
        <v>554</v>
      </c>
      <c r="D62" s="914"/>
      <c r="E62" s="914"/>
      <c r="F62" s="914"/>
      <c r="G62" s="914"/>
      <c r="H62" s="914"/>
      <c r="I62" s="914"/>
      <c r="J62" s="915"/>
    </row>
    <row r="63" spans="1:10" ht="12.75">
      <c r="A63" s="75"/>
      <c r="C63" s="79"/>
      <c r="D63" s="95"/>
      <c r="E63" s="95"/>
      <c r="F63" s="95"/>
      <c r="G63" s="95"/>
      <c r="H63" s="95"/>
      <c r="I63" s="95"/>
      <c r="J63" s="95"/>
    </row>
    <row r="64" spans="1:10" ht="12.75">
      <c r="A64" s="75" t="s">
        <v>598</v>
      </c>
      <c r="C64" s="867" t="s">
        <v>85</v>
      </c>
      <c r="D64" s="868"/>
      <c r="E64" s="868"/>
      <c r="F64" s="868"/>
      <c r="G64" s="868"/>
      <c r="H64" s="868"/>
      <c r="I64" s="868"/>
      <c r="J64" s="868"/>
    </row>
    <row r="65" spans="1:10" s="67" customFormat="1" ht="12.75">
      <c r="A65" s="75" t="s">
        <v>333</v>
      </c>
      <c r="B65" s="64"/>
      <c r="C65" s="893"/>
      <c r="D65" s="894"/>
      <c r="E65" s="894"/>
      <c r="F65" s="894"/>
      <c r="G65" s="894"/>
      <c r="H65" s="894"/>
      <c r="I65" s="894"/>
      <c r="J65" s="894"/>
    </row>
    <row r="66" spans="1:10" ht="6" customHeight="1">
      <c r="A66" s="75"/>
      <c r="C66" s="96"/>
      <c r="D66" s="96"/>
      <c r="E66" s="96"/>
      <c r="F66" s="96"/>
      <c r="G66" s="96"/>
      <c r="H66" s="96"/>
      <c r="I66" s="96"/>
      <c r="J66" s="78"/>
    </row>
    <row r="67" spans="1:10" s="98" customFormat="1" ht="12.75">
      <c r="A67" s="97" t="s">
        <v>328</v>
      </c>
      <c r="C67" s="867" t="s">
        <v>971</v>
      </c>
      <c r="D67" s="868"/>
      <c r="E67" s="868"/>
      <c r="F67" s="868"/>
      <c r="G67" s="868"/>
      <c r="H67" s="868"/>
      <c r="I67" s="868"/>
      <c r="J67" s="868"/>
    </row>
    <row r="68" ht="6" customHeight="1">
      <c r="A68" s="75"/>
    </row>
    <row r="69" ht="7.5" customHeight="1">
      <c r="A69" s="75"/>
    </row>
    <row r="70" spans="1:10" s="98" customFormat="1" ht="12.75">
      <c r="A70" s="97" t="s">
        <v>326</v>
      </c>
      <c r="C70" s="867" t="s">
        <v>972</v>
      </c>
      <c r="D70" s="868"/>
      <c r="E70" s="868"/>
      <c r="F70" s="868"/>
      <c r="G70" s="868"/>
      <c r="H70" s="868"/>
      <c r="I70" s="868"/>
      <c r="J70" s="868"/>
    </row>
    <row r="72" ht="12.75">
      <c r="A72" s="71" t="s">
        <v>562</v>
      </c>
    </row>
    <row r="73" spans="1:4" s="67" customFormat="1" ht="6.75" customHeight="1">
      <c r="A73" s="99"/>
      <c r="C73" s="100"/>
      <c r="D73" s="100"/>
    </row>
    <row r="74" spans="1:10" ht="12.75">
      <c r="A74" s="101" t="s">
        <v>335</v>
      </c>
      <c r="C74" s="867" t="s">
        <v>973</v>
      </c>
      <c r="D74" s="868"/>
      <c r="E74" s="868"/>
      <c r="F74" s="868"/>
      <c r="G74" s="868"/>
      <c r="H74" s="868"/>
      <c r="I74" s="868"/>
      <c r="J74" s="868"/>
    </row>
    <row r="75" ht="6.75" customHeight="1">
      <c r="A75" s="101"/>
    </row>
    <row r="76" spans="1:6" ht="12.75">
      <c r="A76" s="101" t="s">
        <v>326</v>
      </c>
      <c r="C76" s="867" t="s">
        <v>974</v>
      </c>
      <c r="D76" s="868"/>
      <c r="E76" s="868"/>
      <c r="F76" s="868"/>
    </row>
    <row r="77" spans="1:6" ht="12.75">
      <c r="A77" s="101" t="s">
        <v>326</v>
      </c>
      <c r="C77" s="867" t="s">
        <v>975</v>
      </c>
      <c r="D77" s="868"/>
      <c r="E77" s="868"/>
      <c r="F77" s="868"/>
    </row>
    <row r="78" spans="1:6" ht="12.75">
      <c r="A78" s="101" t="s">
        <v>326</v>
      </c>
      <c r="C78" s="867" t="s">
        <v>976</v>
      </c>
      <c r="D78" s="868"/>
      <c r="E78" s="868"/>
      <c r="F78" s="868"/>
    </row>
    <row r="79" spans="1:6" ht="12.75">
      <c r="A79" s="101" t="s">
        <v>326</v>
      </c>
      <c r="C79" s="867" t="s">
        <v>977</v>
      </c>
      <c r="D79" s="868"/>
      <c r="E79" s="868"/>
      <c r="F79" s="868"/>
    </row>
    <row r="80" spans="1:6" ht="12.75">
      <c r="A80" s="101" t="s">
        <v>326</v>
      </c>
      <c r="C80" s="867" t="s">
        <v>978</v>
      </c>
      <c r="D80" s="868"/>
      <c r="E80" s="868"/>
      <c r="F80" s="868"/>
    </row>
    <row r="81" spans="1:6" ht="12.75">
      <c r="A81" s="101" t="s">
        <v>326</v>
      </c>
      <c r="C81" s="867" t="s">
        <v>979</v>
      </c>
      <c r="D81" s="868"/>
      <c r="E81" s="868"/>
      <c r="F81" s="868"/>
    </row>
    <row r="82" spans="1:10" ht="12.75">
      <c r="A82" s="101" t="s">
        <v>326</v>
      </c>
      <c r="C82" s="867" t="s">
        <v>980</v>
      </c>
      <c r="D82" s="868"/>
      <c r="E82" s="868"/>
      <c r="F82" s="868"/>
      <c r="G82" s="868"/>
      <c r="H82" s="868"/>
      <c r="I82" s="868"/>
      <c r="J82" s="868"/>
    </row>
    <row r="83" spans="1:8" ht="12.75">
      <c r="A83" s="101" t="s">
        <v>326</v>
      </c>
      <c r="C83" s="867" t="s">
        <v>981</v>
      </c>
      <c r="D83" s="868"/>
      <c r="E83" s="868"/>
      <c r="F83" s="868"/>
      <c r="G83" s="868"/>
      <c r="H83" s="868"/>
    </row>
    <row r="85" spans="1:10" ht="12" customHeight="1">
      <c r="A85" s="907" t="s">
        <v>794</v>
      </c>
      <c r="B85" s="907"/>
      <c r="C85" s="907"/>
      <c r="D85" s="62"/>
      <c r="E85" s="62"/>
      <c r="F85" s="62"/>
      <c r="G85" s="62"/>
      <c r="H85" s="62"/>
      <c r="I85" s="62"/>
      <c r="J85" s="62"/>
    </row>
    <row r="86" spans="1:4" ht="14.25" customHeight="1">
      <c r="A86" s="63"/>
      <c r="C86" s="61" t="s">
        <v>890</v>
      </c>
      <c r="D86" s="64"/>
    </row>
    <row r="87" spans="1:4" ht="14.25" customHeight="1">
      <c r="A87" s="63" t="s">
        <v>328</v>
      </c>
      <c r="C87" s="65" t="s">
        <v>982</v>
      </c>
      <c r="D87" s="64"/>
    </row>
    <row r="88" spans="1:3" s="67" customFormat="1" ht="12.75">
      <c r="A88" s="63" t="s">
        <v>329</v>
      </c>
      <c r="B88" s="64"/>
      <c r="C88" s="66" t="s">
        <v>525</v>
      </c>
    </row>
    <row r="89" spans="1:9" ht="14.25" customHeight="1">
      <c r="A89" s="63" t="s">
        <v>555</v>
      </c>
      <c r="C89" s="65" t="s">
        <v>565</v>
      </c>
      <c r="D89" s="65"/>
      <c r="E89" s="65"/>
      <c r="F89" s="65"/>
      <c r="G89" s="65"/>
      <c r="H89" s="65"/>
      <c r="I89" s="65"/>
    </row>
    <row r="90" spans="1:9" ht="14.25" customHeight="1">
      <c r="A90" s="63"/>
      <c r="C90" s="65"/>
      <c r="D90" s="65"/>
      <c r="E90" s="65"/>
      <c r="F90" s="65"/>
      <c r="G90" s="65"/>
      <c r="H90" s="65"/>
      <c r="I90" s="65"/>
    </row>
    <row r="91" spans="1:3" ht="12.75">
      <c r="A91" s="907" t="s">
        <v>563</v>
      </c>
      <c r="B91" s="907"/>
      <c r="C91" s="907"/>
    </row>
    <row r="92" spans="1:9" ht="16.5" customHeight="1">
      <c r="A92" s="75" t="s">
        <v>331</v>
      </c>
      <c r="C92" s="903" t="s">
        <v>983</v>
      </c>
      <c r="D92" s="904"/>
      <c r="E92" s="904"/>
      <c r="F92" s="904"/>
      <c r="G92" s="904"/>
      <c r="H92" s="904"/>
      <c r="I92" s="904"/>
    </row>
  </sheetData>
  <sheetProtection selectLockedCells="1"/>
  <mergeCells count="55">
    <mergeCell ref="A85:C85"/>
    <mergeCell ref="C74:J74"/>
    <mergeCell ref="C45:G45"/>
    <mergeCell ref="C60:J60"/>
    <mergeCell ref="C61:J61"/>
    <mergeCell ref="C62:J62"/>
    <mergeCell ref="C57:J57"/>
    <mergeCell ref="C64:J64"/>
    <mergeCell ref="C76:F76"/>
    <mergeCell ref="C54:J54"/>
    <mergeCell ref="C92:I92"/>
    <mergeCell ref="C70:J70"/>
    <mergeCell ref="C77:F77"/>
    <mergeCell ref="C78:F78"/>
    <mergeCell ref="C79:F79"/>
    <mergeCell ref="C80:F80"/>
    <mergeCell ref="C82:J82"/>
    <mergeCell ref="A91:C91"/>
    <mergeCell ref="C83:H83"/>
    <mergeCell ref="C81:F81"/>
    <mergeCell ref="C18:E18"/>
    <mergeCell ref="C20:J20"/>
    <mergeCell ref="C1:E1"/>
    <mergeCell ref="C11:J11"/>
    <mergeCell ref="C12:J12"/>
    <mergeCell ref="D2:E2"/>
    <mergeCell ref="C9:J9"/>
    <mergeCell ref="C10:J10"/>
    <mergeCell ref="C13:J13"/>
    <mergeCell ref="C17:J17"/>
    <mergeCell ref="C14:J14"/>
    <mergeCell ref="C15:J15"/>
    <mergeCell ref="C16:J16"/>
    <mergeCell ref="C67:J67"/>
    <mergeCell ref="C38:E38"/>
    <mergeCell ref="C41:G41"/>
    <mergeCell ref="C59:J59"/>
    <mergeCell ref="D40:G40"/>
    <mergeCell ref="C65:J65"/>
    <mergeCell ref="C53:J53"/>
    <mergeCell ref="C49:J49"/>
    <mergeCell ref="C43:G43"/>
    <mergeCell ref="C55:J55"/>
    <mergeCell ref="C50:J50"/>
    <mergeCell ref="C47:G47"/>
    <mergeCell ref="C48:G48"/>
    <mergeCell ref="C52:J52"/>
    <mergeCell ref="C33:F33"/>
    <mergeCell ref="C35:F35"/>
    <mergeCell ref="C22:E22"/>
    <mergeCell ref="C24:J24"/>
    <mergeCell ref="C25:F25"/>
    <mergeCell ref="C27:F27"/>
    <mergeCell ref="C29:F29"/>
    <mergeCell ref="C31:F31"/>
  </mergeCells>
  <printOptions/>
  <pageMargins left="0.21" right="0.21" top="0.17" bottom="0.19" header="0.4921259845" footer="0.17"/>
  <pageSetup fitToHeight="1" fitToWidth="1" horizontalDpi="600" verticalDpi="600" orientation="portrait" paperSize="9" scale="61" r:id="rId1"/>
</worksheet>
</file>

<file path=xl/worksheets/sheet10.xml><?xml version="1.0" encoding="utf-8"?>
<worksheet xmlns="http://schemas.openxmlformats.org/spreadsheetml/2006/main" xmlns:r="http://schemas.openxmlformats.org/officeDocument/2006/relationships">
  <sheetPr>
    <tabColor indexed="11"/>
  </sheetPr>
  <dimension ref="A1:ER347"/>
  <sheetViews>
    <sheetView showGridLines="0" showZeros="0" zoomScale="85" zoomScaleNormal="85" zoomScalePageLayoutView="0" workbookViewId="0" topLeftCell="D1">
      <selection activeCell="H50" sqref="H50"/>
    </sheetView>
  </sheetViews>
  <sheetFormatPr defaultColWidth="11.421875" defaultRowHeight="12.75"/>
  <cols>
    <col min="1" max="1" width="1.1484375" style="386" customWidth="1"/>
    <col min="2" max="2" width="0.42578125" style="386" customWidth="1"/>
    <col min="3" max="3" width="1.421875" style="36" hidden="1" customWidth="1"/>
    <col min="4" max="4" width="24.00390625" style="191" customWidth="1"/>
    <col min="5" max="5" width="3.140625" style="36" customWidth="1"/>
    <col min="6" max="6" width="27.7109375" style="36" bestFit="1" customWidth="1"/>
    <col min="7" max="7" width="1.28515625" style="36" customWidth="1"/>
    <col min="8" max="8" width="156.7109375" style="36" customWidth="1"/>
    <col min="9" max="9" width="11.421875" style="323" customWidth="1"/>
    <col min="10" max="10" width="21.8515625" style="323" bestFit="1" customWidth="1"/>
    <col min="11" max="12" width="11.421875" style="323" customWidth="1"/>
    <col min="13" max="13" width="28.57421875" style="323" bestFit="1" customWidth="1"/>
    <col min="14" max="16" width="28.57421875" style="323" customWidth="1"/>
    <col min="17" max="17" width="11.57421875" style="323" bestFit="1" customWidth="1"/>
    <col min="18" max="18" width="11.421875" style="323" customWidth="1"/>
    <col min="19" max="19" width="16.7109375" style="323" bestFit="1" customWidth="1"/>
    <col min="20" max="21" width="11.421875" style="323" customWidth="1"/>
    <col min="22" max="22" width="27.140625" style="323" customWidth="1"/>
    <col min="23" max="24" width="13.28125" style="323" bestFit="1" customWidth="1"/>
    <col min="25" max="25" width="11.421875" style="323" customWidth="1"/>
    <col min="26" max="40" width="11.421875" style="321" customWidth="1"/>
    <col min="41" max="133" width="11.421875" style="323" customWidth="1"/>
    <col min="134" max="134" width="7.57421875" style="324" bestFit="1" customWidth="1"/>
    <col min="135" max="135" width="4.57421875" style="324" customWidth="1"/>
    <col min="136" max="136" width="25.421875" style="324" customWidth="1"/>
    <col min="137" max="137" width="5.7109375" style="324" customWidth="1"/>
    <col min="138" max="138" width="4.00390625" style="324" customWidth="1"/>
    <col min="139" max="139" width="21.8515625" style="324" customWidth="1"/>
    <col min="140" max="140" width="2.8515625" style="324" customWidth="1"/>
    <col min="141" max="141" width="18.28125" style="324" customWidth="1"/>
    <col min="142" max="142" width="2.8515625" style="324" customWidth="1"/>
    <col min="143" max="143" width="18.28125" style="324" customWidth="1"/>
    <col min="144" max="144" width="3.140625" style="324" customWidth="1"/>
    <col min="145" max="145" width="25.28125" style="324" customWidth="1"/>
    <col min="146" max="146" width="5.7109375" style="324" customWidth="1"/>
    <col min="147" max="147" width="50.00390625" style="324" customWidth="1"/>
    <col min="148" max="148" width="80.28125" style="324" customWidth="1"/>
    <col min="149" max="16384" width="11.421875" style="36" customWidth="1"/>
  </cols>
  <sheetData>
    <row r="1" spans="1:100" ht="27.75" customHeight="1">
      <c r="A1" s="316"/>
      <c r="B1" s="316"/>
      <c r="C1" s="316"/>
      <c r="D1" s="1459" t="str">
        <f>'Modif dossier'!$C$92</f>
        <v>Tableau de bord - Demande de subvention LIGUES CNDS 2013 en Région Centre</v>
      </c>
      <c r="E1" s="1460"/>
      <c r="F1" s="1460"/>
      <c r="G1" s="1460"/>
      <c r="H1" s="1461"/>
      <c r="I1" s="316"/>
      <c r="J1" s="317"/>
      <c r="K1" s="318"/>
      <c r="L1" s="319"/>
      <c r="M1" s="320"/>
      <c r="N1" s="320"/>
      <c r="O1" s="320"/>
      <c r="P1" s="320"/>
      <c r="Q1" s="320"/>
      <c r="R1" s="320"/>
      <c r="S1" s="320"/>
      <c r="T1" s="320"/>
      <c r="U1" s="320"/>
      <c r="V1" s="320"/>
      <c r="W1" s="320"/>
      <c r="X1" s="320"/>
      <c r="Y1" s="320"/>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row>
    <row r="2" spans="1:100" ht="6" customHeight="1">
      <c r="A2" s="36"/>
      <c r="B2" s="36"/>
      <c r="D2" s="39"/>
      <c r="E2" s="39"/>
      <c r="F2" s="39"/>
      <c r="G2" s="39"/>
      <c r="H2" s="39"/>
      <c r="I2" s="325"/>
      <c r="J2" s="326"/>
      <c r="K2" s="318"/>
      <c r="L2" s="319"/>
      <c r="M2" s="320"/>
      <c r="N2" s="320"/>
      <c r="O2" s="320"/>
      <c r="P2" s="320"/>
      <c r="Q2" s="320"/>
      <c r="R2" s="320"/>
      <c r="S2" s="320"/>
      <c r="T2" s="320"/>
      <c r="U2" s="320"/>
      <c r="V2" s="320"/>
      <c r="W2" s="320"/>
      <c r="X2" s="320"/>
      <c r="Y2" s="320"/>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c r="CV2" s="322"/>
    </row>
    <row r="3" spans="1:148" ht="19.5">
      <c r="A3" s="36"/>
      <c r="B3" s="36"/>
      <c r="D3" s="327" t="s">
        <v>499</v>
      </c>
      <c r="E3" s="39"/>
      <c r="F3" s="328">
        <f>'VI - Attestation sur l''honneur'!C14</f>
        <v>0</v>
      </c>
      <c r="G3" s="39"/>
      <c r="H3" s="329"/>
      <c r="I3" s="325"/>
      <c r="J3" s="326"/>
      <c r="K3" s="318"/>
      <c r="L3" s="319"/>
      <c r="M3" s="320"/>
      <c r="N3" s="320"/>
      <c r="O3" s="320"/>
      <c r="P3" s="320"/>
      <c r="Q3" s="320"/>
      <c r="R3" s="320"/>
      <c r="S3" s="320"/>
      <c r="T3" s="320"/>
      <c r="U3" s="320"/>
      <c r="V3" s="320"/>
      <c r="W3" s="320"/>
      <c r="X3" s="320"/>
      <c r="Y3" s="320"/>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EE3" s="330"/>
      <c r="EF3" s="331"/>
      <c r="EG3" s="331"/>
      <c r="EH3" s="331"/>
      <c r="EI3" s="331"/>
      <c r="EJ3" s="331"/>
      <c r="EK3" s="331"/>
      <c r="EL3" s="331"/>
      <c r="EM3" s="331"/>
      <c r="EN3" s="331"/>
      <c r="EO3" s="331"/>
      <c r="EP3" s="331"/>
      <c r="EQ3" s="331"/>
      <c r="ER3" s="331"/>
    </row>
    <row r="4" spans="1:148" ht="4.5" customHeight="1">
      <c r="A4" s="36"/>
      <c r="B4" s="36"/>
      <c r="D4" s="332"/>
      <c r="E4" s="39"/>
      <c r="F4" s="39"/>
      <c r="G4" s="39"/>
      <c r="H4" s="333"/>
      <c r="I4" s="325"/>
      <c r="J4" s="326"/>
      <c r="K4" s="318"/>
      <c r="L4" s="319"/>
      <c r="M4" s="320"/>
      <c r="N4" s="320"/>
      <c r="O4" s="320"/>
      <c r="P4" s="320"/>
      <c r="Q4" s="320"/>
      <c r="R4" s="320"/>
      <c r="S4" s="320"/>
      <c r="T4" s="320"/>
      <c r="U4" s="320"/>
      <c r="V4" s="320"/>
      <c r="W4" s="320"/>
      <c r="X4" s="320"/>
      <c r="Y4" s="320"/>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EE4" s="330"/>
      <c r="EF4" s="331"/>
      <c r="EG4" s="331"/>
      <c r="EH4" s="331"/>
      <c r="EI4" s="331"/>
      <c r="EJ4" s="331"/>
      <c r="EK4" s="331"/>
      <c r="EL4" s="331"/>
      <c r="EM4" s="331"/>
      <c r="EN4" s="331"/>
      <c r="EO4" s="331"/>
      <c r="EP4" s="331"/>
      <c r="EQ4" s="331"/>
      <c r="ER4" s="331"/>
    </row>
    <row r="5" spans="1:148" ht="6" customHeight="1">
      <c r="A5" s="36"/>
      <c r="B5" s="36"/>
      <c r="D5" s="39"/>
      <c r="E5" s="39"/>
      <c r="F5" s="39"/>
      <c r="G5" s="39"/>
      <c r="H5" s="39"/>
      <c r="I5" s="325"/>
      <c r="J5" s="326"/>
      <c r="K5" s="318"/>
      <c r="L5" s="319"/>
      <c r="M5" s="320"/>
      <c r="N5" s="320"/>
      <c r="O5" s="320"/>
      <c r="P5" s="320"/>
      <c r="Q5" s="320"/>
      <c r="R5" s="320"/>
      <c r="S5" s="320"/>
      <c r="T5" s="320"/>
      <c r="U5" s="320"/>
      <c r="V5" s="320"/>
      <c r="W5" s="320"/>
      <c r="X5" s="320"/>
      <c r="Y5" s="320"/>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EE5" s="330"/>
      <c r="EF5" s="331"/>
      <c r="EG5" s="331"/>
      <c r="EH5" s="331"/>
      <c r="EI5" s="331"/>
      <c r="EJ5" s="331"/>
      <c r="EK5" s="331"/>
      <c r="EL5" s="331"/>
      <c r="EM5" s="331"/>
      <c r="EN5" s="331"/>
      <c r="EO5" s="331"/>
      <c r="EP5" s="331"/>
      <c r="EQ5" s="331"/>
      <c r="ER5" s="331"/>
    </row>
    <row r="6" spans="1:148" ht="15.75">
      <c r="A6" s="36"/>
      <c r="B6" s="36"/>
      <c r="D6" s="334" t="s">
        <v>501</v>
      </c>
      <c r="E6" s="149"/>
      <c r="F6" s="334" t="s">
        <v>504</v>
      </c>
      <c r="G6" s="149"/>
      <c r="H6" s="335" t="s">
        <v>512</v>
      </c>
      <c r="I6" s="336"/>
      <c r="J6" s="326"/>
      <c r="K6" s="318"/>
      <c r="L6" s="337"/>
      <c r="M6" s="320"/>
      <c r="N6" s="320"/>
      <c r="O6" s="320"/>
      <c r="P6" s="320"/>
      <c r="Q6" s="320"/>
      <c r="R6" s="320"/>
      <c r="S6" s="320"/>
      <c r="T6" s="320"/>
      <c r="U6" s="320"/>
      <c r="V6" s="320"/>
      <c r="W6" s="320"/>
      <c r="X6" s="320"/>
      <c r="Y6" s="320"/>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ED6" s="338"/>
      <c r="EE6" s="339"/>
      <c r="EF6" s="340"/>
      <c r="EG6" s="331"/>
      <c r="EH6" s="331"/>
      <c r="EI6" s="331"/>
      <c r="EJ6" s="331"/>
      <c r="EK6" s="331"/>
      <c r="EL6" s="331"/>
      <c r="EM6" s="331"/>
      <c r="EN6" s="331"/>
      <c r="EO6" s="331"/>
      <c r="EP6" s="331"/>
      <c r="EQ6" s="331"/>
      <c r="ER6" s="331"/>
    </row>
    <row r="7" spans="1:148" ht="5.25" customHeight="1">
      <c r="A7" s="36"/>
      <c r="B7" s="36"/>
      <c r="D7" s="39"/>
      <c r="E7" s="39"/>
      <c r="F7" s="39"/>
      <c r="G7" s="39"/>
      <c r="H7" s="39"/>
      <c r="I7" s="336"/>
      <c r="J7" s="326"/>
      <c r="K7" s="318"/>
      <c r="L7" s="337"/>
      <c r="M7" s="320"/>
      <c r="N7" s="320"/>
      <c r="O7" s="320"/>
      <c r="P7" s="320"/>
      <c r="Q7" s="320"/>
      <c r="R7" s="320"/>
      <c r="S7" s="320"/>
      <c r="T7" s="320"/>
      <c r="U7" s="320"/>
      <c r="V7" s="320"/>
      <c r="W7" s="320"/>
      <c r="X7" s="320"/>
      <c r="Y7" s="320"/>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EE7" s="339"/>
      <c r="EF7" s="331"/>
      <c r="EG7" s="331"/>
      <c r="EH7" s="331"/>
      <c r="EI7" s="331"/>
      <c r="EJ7" s="331"/>
      <c r="EK7" s="331"/>
      <c r="EL7" s="331"/>
      <c r="EM7" s="331"/>
      <c r="EN7" s="331"/>
      <c r="EO7" s="331"/>
      <c r="EP7" s="331"/>
      <c r="EQ7" s="331"/>
      <c r="ER7" s="331"/>
    </row>
    <row r="8" spans="1:148" ht="12.75">
      <c r="A8" s="36"/>
      <c r="B8" s="36"/>
      <c r="D8" s="1462" t="s">
        <v>502</v>
      </c>
      <c r="E8" s="49"/>
      <c r="F8" s="341" t="s">
        <v>841</v>
      </c>
      <c r="G8" s="342"/>
      <c r="H8" s="343" t="str">
        <f>IF('II - Présentation de votre asso'!$E$61="","  Veuillez indiquer votre N° d'agrément Jeunesse et Sports. Les Comités Départementaux indiquent '0'.","   OK")</f>
        <v>  Veuillez indiquer votre N° d'agrément Jeunesse et Sports. Les Comités Départementaux indiquent '0'.</v>
      </c>
      <c r="I8" s="336"/>
      <c r="J8" s="326"/>
      <c r="K8" s="318"/>
      <c r="L8" s="337"/>
      <c r="M8" s="320"/>
      <c r="N8" s="320"/>
      <c r="O8" s="320"/>
      <c r="P8" s="320"/>
      <c r="Q8" s="320"/>
      <c r="X8" s="320"/>
      <c r="Y8" s="320"/>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EE8" s="339"/>
      <c r="EF8" s="331"/>
      <c r="EG8" s="331"/>
      <c r="EH8" s="331"/>
      <c r="EI8" s="331"/>
      <c r="EJ8" s="331"/>
      <c r="EK8" s="331"/>
      <c r="EL8" s="331"/>
      <c r="EM8" s="331"/>
      <c r="EN8" s="331"/>
      <c r="EO8" s="331"/>
      <c r="EP8" s="331"/>
      <c r="EQ8" s="331"/>
      <c r="ER8" s="331"/>
    </row>
    <row r="9" spans="1:148" ht="12.75">
      <c r="A9" s="36"/>
      <c r="B9" s="36"/>
      <c r="D9" s="1463"/>
      <c r="E9" s="49"/>
      <c r="F9" s="344" t="s">
        <v>842</v>
      </c>
      <c r="G9" s="345"/>
      <c r="H9" s="346" t="str">
        <f>IF('II - Présentation de votre asso'!$H$52="","  Veuillez indiquer votre N° SIRET.","   OK")</f>
        <v>  Veuillez indiquer votre N° SIRET.</v>
      </c>
      <c r="I9" s="336"/>
      <c r="J9" s="326"/>
      <c r="K9" s="318"/>
      <c r="L9" s="347"/>
      <c r="M9" s="320"/>
      <c r="N9" s="320"/>
      <c r="O9" s="320"/>
      <c r="P9" s="320"/>
      <c r="Q9" s="320"/>
      <c r="X9" s="320"/>
      <c r="Y9" s="320"/>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EE9" s="339"/>
      <c r="EF9" s="331"/>
      <c r="EG9" s="331"/>
      <c r="EH9" s="331"/>
      <c r="EI9" s="331"/>
      <c r="EJ9" s="331"/>
      <c r="EK9" s="331"/>
      <c r="EL9" s="331"/>
      <c r="EM9" s="331"/>
      <c r="EN9" s="331"/>
      <c r="EO9" s="331"/>
      <c r="EP9" s="331"/>
      <c r="EQ9" s="331"/>
      <c r="ER9" s="331"/>
    </row>
    <row r="10" spans="1:148" ht="12.75">
      <c r="A10" s="36"/>
      <c r="B10" s="36"/>
      <c r="D10" s="1463"/>
      <c r="E10" s="49"/>
      <c r="F10" s="344" t="s">
        <v>294</v>
      </c>
      <c r="G10" s="345"/>
      <c r="H10" s="346" t="str">
        <f>IF('II - Présentation de votre asso'!$E$17="","  Veuillez indiquer votre fédération d'affiliation.","   OK")</f>
        <v>  Veuillez indiquer votre fédération d'affiliation.</v>
      </c>
      <c r="I10" s="336"/>
      <c r="J10" s="326"/>
      <c r="K10" s="318"/>
      <c r="L10" s="337"/>
      <c r="M10" s="348"/>
      <c r="N10" s="349"/>
      <c r="O10" s="349"/>
      <c r="P10" s="349"/>
      <c r="Q10" s="320"/>
      <c r="X10" s="320"/>
      <c r="Y10" s="320"/>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EE10" s="339"/>
      <c r="EF10" s="331"/>
      <c r="EG10" s="331"/>
      <c r="EH10" s="331"/>
      <c r="EI10" s="331"/>
      <c r="EJ10" s="331"/>
      <c r="EK10" s="331"/>
      <c r="EL10" s="331"/>
      <c r="EM10" s="331"/>
      <c r="EN10" s="331"/>
      <c r="EO10" s="331"/>
      <c r="EP10" s="331"/>
      <c r="EQ10" s="331"/>
      <c r="ER10" s="331"/>
    </row>
    <row r="11" spans="1:148" ht="12.75">
      <c r="A11" s="36"/>
      <c r="B11" s="36"/>
      <c r="D11" s="1463"/>
      <c r="E11" s="49"/>
      <c r="F11" s="350" t="s">
        <v>500</v>
      </c>
      <c r="G11" s="351"/>
      <c r="H11" s="352" t="str">
        <f>IF('II - Présentation de votre asso'!$I$56="jj/mm/aaaa","  Veuillez indiquer la date de publication au Journal officiel.","  OK")</f>
        <v>  Veuillez indiquer la date de publication au Journal officiel.</v>
      </c>
      <c r="I11" s="336"/>
      <c r="J11" s="326"/>
      <c r="K11" s="318"/>
      <c r="L11" s="337"/>
      <c r="M11" s="320"/>
      <c r="N11" s="349"/>
      <c r="O11" s="349"/>
      <c r="P11" s="349"/>
      <c r="Q11" s="320"/>
      <c r="X11" s="320"/>
      <c r="Y11" s="320"/>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EE11" s="339"/>
      <c r="EF11" s="331"/>
      <c r="EG11" s="331"/>
      <c r="EH11" s="331"/>
      <c r="EI11" s="331"/>
      <c r="EJ11" s="331"/>
      <c r="EK11" s="331"/>
      <c r="EL11" s="331"/>
      <c r="EM11" s="331"/>
      <c r="EN11" s="331"/>
      <c r="EO11" s="331"/>
      <c r="EP11" s="331"/>
      <c r="EQ11" s="331"/>
      <c r="ER11" s="331"/>
    </row>
    <row r="12" spans="1:148" ht="12.75">
      <c r="A12" s="36"/>
      <c r="B12" s="36"/>
      <c r="D12" s="1463"/>
      <c r="E12" s="49"/>
      <c r="F12" s="353" t="s">
        <v>843</v>
      </c>
      <c r="G12" s="342"/>
      <c r="H12" s="354" t="e">
        <f>IF('II - Présentation de votre asso'!#REF!="","  Veuillez indiquer le nombre de licenciés hommes.","   OK")</f>
        <v>#REF!</v>
      </c>
      <c r="I12" s="336"/>
      <c r="J12" s="326"/>
      <c r="K12" s="318"/>
      <c r="L12" s="337"/>
      <c r="M12" s="320"/>
      <c r="N12" s="349"/>
      <c r="O12" s="349"/>
      <c r="P12" s="349"/>
      <c r="Q12" s="320"/>
      <c r="X12" s="320"/>
      <c r="Y12" s="320"/>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EE12" s="339"/>
      <c r="EF12" s="331"/>
      <c r="EG12" s="331"/>
      <c r="EH12" s="331"/>
      <c r="EI12" s="331"/>
      <c r="EJ12" s="331"/>
      <c r="EK12" s="331"/>
      <c r="EL12" s="331"/>
      <c r="EM12" s="331"/>
      <c r="EN12" s="331"/>
      <c r="EO12" s="331"/>
      <c r="EP12" s="331"/>
      <c r="EQ12" s="331"/>
      <c r="ER12" s="331"/>
    </row>
    <row r="13" spans="1:148" ht="12.75">
      <c r="A13" s="36"/>
      <c r="B13" s="36"/>
      <c r="D13" s="1463"/>
      <c r="E13" s="49"/>
      <c r="F13" s="344" t="s">
        <v>844</v>
      </c>
      <c r="G13" s="342"/>
      <c r="H13" s="346" t="e">
        <f>IF('II - Présentation de votre asso'!#REF!="","  Veuillez indiquer le nombre de licenciées femmes.","   OK")</f>
        <v>#REF!</v>
      </c>
      <c r="I13" s="336"/>
      <c r="J13" s="326"/>
      <c r="K13" s="318"/>
      <c r="L13" s="337"/>
      <c r="M13" s="320"/>
      <c r="N13" s="349"/>
      <c r="O13" s="349"/>
      <c r="P13" s="349"/>
      <c r="Q13" s="320"/>
      <c r="X13" s="320"/>
      <c r="Y13" s="320"/>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EE13" s="339"/>
      <c r="EF13" s="331"/>
      <c r="EG13" s="331"/>
      <c r="EH13" s="331"/>
      <c r="EI13" s="331"/>
      <c r="EJ13" s="331"/>
      <c r="EK13" s="331"/>
      <c r="EL13" s="331"/>
      <c r="EM13" s="331"/>
      <c r="EN13" s="331"/>
      <c r="EO13" s="331"/>
      <c r="EP13" s="331"/>
      <c r="EQ13" s="331"/>
      <c r="ER13" s="331"/>
    </row>
    <row r="14" spans="1:148" ht="12.75">
      <c r="A14" s="36"/>
      <c r="B14" s="36"/>
      <c r="D14" s="1463"/>
      <c r="E14" s="49"/>
      <c r="F14" s="344" t="s">
        <v>845</v>
      </c>
      <c r="G14" s="342"/>
      <c r="H14" s="346" t="str">
        <f>IF('II - Présentation de votre asso'!$J$84="","  Veuillez indiquer les effectifs du conseil d'administration.","   OK")</f>
        <v>  Veuillez indiquer les effectifs du conseil d'administration.</v>
      </c>
      <c r="I14" s="336"/>
      <c r="J14" s="326"/>
      <c r="K14" s="318"/>
      <c r="L14" s="320"/>
      <c r="M14" s="320"/>
      <c r="N14" s="349"/>
      <c r="O14" s="349"/>
      <c r="P14" s="349"/>
      <c r="Q14" s="320"/>
      <c r="X14" s="320"/>
      <c r="Y14" s="320"/>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EE14" s="339"/>
      <c r="EF14" s="331"/>
      <c r="EG14" s="331"/>
      <c r="EH14" s="331"/>
      <c r="EI14" s="331"/>
      <c r="EJ14" s="331"/>
      <c r="EK14" s="331"/>
      <c r="EL14" s="331"/>
      <c r="EM14" s="331"/>
      <c r="EN14" s="331"/>
      <c r="EO14" s="331"/>
      <c r="EP14" s="331"/>
      <c r="EQ14" s="331"/>
      <c r="ER14" s="331"/>
    </row>
    <row r="15" spans="1:148" ht="12.75">
      <c r="A15" s="36"/>
      <c r="B15" s="36"/>
      <c r="D15" s="1463"/>
      <c r="E15" s="49"/>
      <c r="F15" s="350" t="s">
        <v>128</v>
      </c>
      <c r="G15" s="355"/>
      <c r="H15" s="352" t="str">
        <f>IF('II - Présentation de votre asso'!$I$96="","  Si votre association emploie un (des) salarié(s) , veuillez indiquer le nombre de salariés (si votre association n'emploie pas de salarié(s) ; indiquez '0'.","   OK")</f>
        <v>  Si votre association emploie un (des) salarié(s) , veuillez indiquer le nombre de salariés (si votre association n'emploie pas de salarié(s) ; indiquez '0'.</v>
      </c>
      <c r="I15" s="336"/>
      <c r="J15" s="326"/>
      <c r="K15" s="318"/>
      <c r="L15" s="356"/>
      <c r="M15" s="320"/>
      <c r="N15" s="349"/>
      <c r="O15" s="349"/>
      <c r="P15" s="349"/>
      <c r="Q15" s="320"/>
      <c r="X15" s="320"/>
      <c r="Y15" s="320"/>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EE15" s="339"/>
      <c r="EF15" s="331"/>
      <c r="EG15" s="331"/>
      <c r="EH15" s="331"/>
      <c r="EI15" s="331"/>
      <c r="EJ15" s="331"/>
      <c r="EK15" s="331"/>
      <c r="EL15" s="331"/>
      <c r="EM15" s="331"/>
      <c r="EN15" s="331"/>
      <c r="EO15" s="331"/>
      <c r="EP15" s="331"/>
      <c r="EQ15" s="331"/>
      <c r="ER15" s="331"/>
    </row>
    <row r="16" spans="1:148" ht="12.75">
      <c r="A16" s="36"/>
      <c r="B16" s="36"/>
      <c r="D16" s="1463"/>
      <c r="E16" s="49"/>
      <c r="F16" s="353" t="s">
        <v>124</v>
      </c>
      <c r="G16" s="342"/>
      <c r="H16" s="354" t="str">
        <f>IF('II - Présentation de votre asso'!$I$134="","  Veuillez indiquer le total des recettes de l'année antérieure.","   OK")</f>
        <v>  Veuillez indiquer le total des recettes de l'année antérieure.</v>
      </c>
      <c r="I16" s="336"/>
      <c r="J16" s="326"/>
      <c r="K16" s="318"/>
      <c r="L16" s="356"/>
      <c r="M16" s="320"/>
      <c r="N16" s="349"/>
      <c r="O16" s="349"/>
      <c r="P16" s="349"/>
      <c r="Q16" s="320"/>
      <c r="X16" s="320"/>
      <c r="Y16" s="320"/>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ED16" s="339"/>
      <c r="EE16" s="339"/>
      <c r="EF16" s="331"/>
      <c r="EG16" s="331"/>
      <c r="EH16" s="331"/>
      <c r="EI16" s="331"/>
      <c r="EJ16" s="331"/>
      <c r="EK16" s="331"/>
      <c r="EL16" s="331"/>
      <c r="EM16" s="331"/>
      <c r="EN16" s="331"/>
      <c r="EO16" s="331"/>
      <c r="EP16" s="331"/>
      <c r="EQ16" s="331"/>
      <c r="ER16" s="331"/>
    </row>
    <row r="17" spans="1:148" ht="12.75">
      <c r="A17" s="36"/>
      <c r="B17" s="36"/>
      <c r="D17" s="1463"/>
      <c r="E17" s="49"/>
      <c r="F17" s="344" t="s">
        <v>123</v>
      </c>
      <c r="G17" s="342"/>
      <c r="H17" s="346" t="str">
        <f>IF('II - Présentation de votre asso'!$I$138="","  Veuillez indiquer le montant des subventions de l'année antérieure. Si votre association ne perçoit pas de subvention ; indiquez '0'.","   OK")</f>
        <v>  Veuillez indiquer le montant des subventions de l'année antérieure. Si votre association ne perçoit pas de subvention ; indiquez '0'.</v>
      </c>
      <c r="I17" s="336"/>
      <c r="J17" s="326"/>
      <c r="K17" s="318"/>
      <c r="L17" s="356"/>
      <c r="M17" s="320"/>
      <c r="N17" s="349"/>
      <c r="O17" s="349"/>
      <c r="P17" s="349"/>
      <c r="Q17" s="320"/>
      <c r="X17" s="320"/>
      <c r="Y17" s="320"/>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ED17" s="339"/>
      <c r="EE17" s="339"/>
      <c r="EF17" s="331"/>
      <c r="EG17" s="331"/>
      <c r="EH17" s="331"/>
      <c r="EI17" s="331"/>
      <c r="EJ17" s="331"/>
      <c r="EK17" s="331"/>
      <c r="EL17" s="331"/>
      <c r="EM17" s="331"/>
      <c r="EN17" s="331"/>
      <c r="EO17" s="331"/>
      <c r="EP17" s="331"/>
      <c r="EQ17" s="331"/>
      <c r="ER17" s="331"/>
    </row>
    <row r="18" spans="1:148" ht="12.75">
      <c r="A18" s="36"/>
      <c r="B18" s="36"/>
      <c r="D18" s="1463"/>
      <c r="E18" s="49"/>
      <c r="F18" s="344" t="s">
        <v>846</v>
      </c>
      <c r="G18" s="342"/>
      <c r="H18" s="346" t="str">
        <f>IF('II - Présentation de votre asso'!$I$136="","  Veuillez indiquer la masse salariale de l'année antérieure. Si votre association n'emploie pas de salarié(s) ; indiquez '0'.","   OK")</f>
        <v>  Veuillez indiquer la masse salariale de l'année antérieure. Si votre association n'emploie pas de salarié(s) ; indiquez '0'.</v>
      </c>
      <c r="I18" s="336"/>
      <c r="J18" s="326"/>
      <c r="K18" s="318"/>
      <c r="L18" s="356"/>
      <c r="M18" s="320"/>
      <c r="N18" s="349"/>
      <c r="O18" s="349"/>
      <c r="P18" s="349"/>
      <c r="Q18" s="320"/>
      <c r="X18" s="320"/>
      <c r="Y18" s="320"/>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ED18" s="339"/>
      <c r="EE18" s="339"/>
      <c r="EF18" s="331"/>
      <c r="EG18" s="331"/>
      <c r="EH18" s="331"/>
      <c r="EI18" s="331"/>
      <c r="EJ18" s="331"/>
      <c r="EK18" s="331"/>
      <c r="EL18" s="331"/>
      <c r="EM18" s="331"/>
      <c r="EN18" s="331"/>
      <c r="EO18" s="331"/>
      <c r="EP18" s="331"/>
      <c r="EQ18" s="331"/>
      <c r="ER18" s="331"/>
    </row>
    <row r="19" spans="1:148" ht="12.75">
      <c r="A19" s="36"/>
      <c r="B19" s="36"/>
      <c r="D19" s="1464"/>
      <c r="E19" s="49"/>
      <c r="F19" s="350" t="s">
        <v>847</v>
      </c>
      <c r="G19" s="342"/>
      <c r="H19" s="352" t="str">
        <f>IF('II - Présentation de votre asso'!$I$140="","  Veuillez indiquer le résultat net de l'année antérieure. Si votre résultat net est égal à zéro ; indiquez '0'.","   OK")</f>
        <v>  Veuillez indiquer le résultat net de l'année antérieure. Si votre résultat net est égal à zéro ; indiquez '0'.</v>
      </c>
      <c r="I19" s="336"/>
      <c r="J19" s="326"/>
      <c r="K19" s="318"/>
      <c r="L19" s="356"/>
      <c r="M19" s="320"/>
      <c r="N19" s="349"/>
      <c r="O19" s="349"/>
      <c r="P19" s="349"/>
      <c r="Q19" s="320"/>
      <c r="X19" s="320"/>
      <c r="Y19" s="320"/>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ED19" s="339"/>
      <c r="EE19" s="339"/>
      <c r="EF19" s="331"/>
      <c r="EG19" s="331"/>
      <c r="EH19" s="331"/>
      <c r="EI19" s="331"/>
      <c r="EJ19" s="331"/>
      <c r="EK19" s="331"/>
      <c r="EL19" s="331"/>
      <c r="EM19" s="331"/>
      <c r="EN19" s="331"/>
      <c r="EO19" s="331"/>
      <c r="EP19" s="331"/>
      <c r="EQ19" s="331"/>
      <c r="ER19" s="331"/>
    </row>
    <row r="20" spans="1:148" ht="12.75" customHeight="1">
      <c r="A20" s="36"/>
      <c r="B20" s="36"/>
      <c r="D20" s="357"/>
      <c r="E20" s="49"/>
      <c r="F20" s="358"/>
      <c r="G20" s="342"/>
      <c r="H20" s="392"/>
      <c r="I20" s="336"/>
      <c r="J20" s="326"/>
      <c r="K20" s="318"/>
      <c r="L20" s="359"/>
      <c r="M20" s="320"/>
      <c r="N20" s="349"/>
      <c r="O20" s="349"/>
      <c r="P20" s="349"/>
      <c r="Q20" s="320"/>
      <c r="X20" s="320"/>
      <c r="Y20" s="320"/>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ED20" s="339"/>
      <c r="EE20" s="339"/>
      <c r="EF20" s="331"/>
      <c r="EG20" s="331"/>
      <c r="EH20" s="331"/>
      <c r="EI20" s="331"/>
      <c r="EJ20" s="331"/>
      <c r="EK20" s="331"/>
      <c r="EL20" s="331"/>
      <c r="EM20" s="331"/>
      <c r="EN20" s="331"/>
      <c r="EO20" s="331"/>
      <c r="EP20" s="331"/>
      <c r="EQ20" s="331"/>
      <c r="ER20" s="331"/>
    </row>
    <row r="21" spans="1:148" ht="12.75">
      <c r="A21" s="36"/>
      <c r="B21" s="36"/>
      <c r="D21" s="1462" t="s">
        <v>503</v>
      </c>
      <c r="E21" s="49"/>
      <c r="F21" s="341" t="s">
        <v>175</v>
      </c>
      <c r="G21" s="360"/>
      <c r="H21" s="361" t="e">
        <f>IF(Nomenclature!AH200="0","  Dernières actions subventionnées ; veuillez vérifier le budget réalisé de l'Action N°1 - Si vous ne portez pas de compte rendu sur l'action n°1 ; indiquez '0' dans la case CNDS ","   OK")</f>
        <v>#REF!</v>
      </c>
      <c r="I21" s="336"/>
      <c r="J21" s="326"/>
      <c r="K21" s="318"/>
      <c r="L21" s="359"/>
      <c r="M21" s="320"/>
      <c r="N21" s="349"/>
      <c r="O21" s="349"/>
      <c r="P21" s="349"/>
      <c r="Q21" s="320"/>
      <c r="X21" s="320"/>
      <c r="Y21" s="320"/>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ED21" s="339"/>
      <c r="EE21" s="339"/>
      <c r="EF21" s="331"/>
      <c r="EG21" s="331"/>
      <c r="EH21" s="331"/>
      <c r="EI21" s="331"/>
      <c r="EJ21" s="331"/>
      <c r="EK21" s="331"/>
      <c r="EL21" s="331"/>
      <c r="EM21" s="331"/>
      <c r="EN21" s="331"/>
      <c r="EO21" s="331"/>
      <c r="EP21" s="331"/>
      <c r="EQ21" s="331"/>
      <c r="ER21" s="331"/>
    </row>
    <row r="22" spans="1:148" ht="12.75">
      <c r="A22" s="36"/>
      <c r="B22" s="36"/>
      <c r="D22" s="1463"/>
      <c r="E22" s="49"/>
      <c r="F22" s="344" t="s">
        <v>176</v>
      </c>
      <c r="G22" s="360"/>
      <c r="H22" s="362" t="e">
        <f>IF(Nomenclature!AI200="0","  Dernières actions subventionnées ; veuillez vérifier le budget réalisé de l'Action N°2 - Si vous ne portez pas de compte rendu sur l'action n°2 ; indiquez '0' dans la case CNDS ","   OK")</f>
        <v>#REF!</v>
      </c>
      <c r="I22" s="336"/>
      <c r="J22" s="326"/>
      <c r="K22" s="318"/>
      <c r="L22" s="359"/>
      <c r="M22" s="320"/>
      <c r="N22" s="349"/>
      <c r="O22" s="349"/>
      <c r="P22" s="349"/>
      <c r="Q22" s="320"/>
      <c r="X22" s="320"/>
      <c r="Y22" s="320"/>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ED22" s="339"/>
      <c r="EE22" s="339"/>
      <c r="EF22" s="331"/>
      <c r="EG22" s="331"/>
      <c r="EH22" s="331"/>
      <c r="EI22" s="331"/>
      <c r="EJ22" s="331"/>
      <c r="EK22" s="331"/>
      <c r="EL22" s="331"/>
      <c r="EM22" s="331"/>
      <c r="EN22" s="331"/>
      <c r="EO22" s="331"/>
      <c r="EP22" s="331"/>
      <c r="EQ22" s="331"/>
      <c r="ER22" s="331"/>
    </row>
    <row r="23" spans="1:148" ht="12.75">
      <c r="A23" s="36"/>
      <c r="B23" s="36"/>
      <c r="D23" s="1463"/>
      <c r="E23" s="49"/>
      <c r="F23" s="344" t="s">
        <v>177</v>
      </c>
      <c r="G23" s="360"/>
      <c r="H23" s="362" t="e">
        <f>IF(Nomenclature!AJ200="0","  Dernières actions subventionnées ; veuillez vérifier le budget réalisé de l'Action N°3 - Si vous ne portez pas de compte rendu sur l'action n°3 ; indiquez '0' dans la case CNDS ","   OK")</f>
        <v>#REF!</v>
      </c>
      <c r="I23" s="336"/>
      <c r="J23" s="326"/>
      <c r="K23" s="318"/>
      <c r="L23" s="359"/>
      <c r="M23" s="320"/>
      <c r="N23" s="349"/>
      <c r="O23" s="349"/>
      <c r="P23" s="349"/>
      <c r="Q23" s="320"/>
      <c r="X23" s="320"/>
      <c r="Y23" s="320"/>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ED23" s="339"/>
      <c r="EE23" s="339"/>
      <c r="EF23" s="331"/>
      <c r="EG23" s="331"/>
      <c r="EH23" s="331"/>
      <c r="EI23" s="331"/>
      <c r="EJ23" s="331"/>
      <c r="EK23" s="331"/>
      <c r="EL23" s="331"/>
      <c r="EM23" s="331"/>
      <c r="EN23" s="331"/>
      <c r="EO23" s="331"/>
      <c r="EP23" s="331"/>
      <c r="EQ23" s="331"/>
      <c r="ER23" s="331"/>
    </row>
    <row r="24" spans="1:148" ht="12.75">
      <c r="A24" s="36"/>
      <c r="B24" s="36"/>
      <c r="D24" s="1463"/>
      <c r="E24" s="49"/>
      <c r="F24" s="344" t="s">
        <v>178</v>
      </c>
      <c r="G24" s="360"/>
      <c r="H24" s="362" t="e">
        <f>IF(Nomenclature!AK200="0","  Dernières actions subventionnées ; veuillez vérifier le budget réalisé de l'Action N°4 - Si vous ne portez pas de compte rendu sur l'action n°4 ; indiquez '0' dans la case CNDS ","   OK")</f>
        <v>#REF!</v>
      </c>
      <c r="I24" s="336"/>
      <c r="J24" s="326"/>
      <c r="K24" s="318"/>
      <c r="L24" s="359"/>
      <c r="M24" s="320"/>
      <c r="N24" s="349"/>
      <c r="O24" s="349"/>
      <c r="P24" s="349"/>
      <c r="Q24" s="320"/>
      <c r="X24" s="320"/>
      <c r="Y24" s="320"/>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ED24" s="339"/>
      <c r="EE24" s="339"/>
      <c r="EF24" s="331"/>
      <c r="EG24" s="331"/>
      <c r="EH24" s="331"/>
      <c r="EI24" s="331"/>
      <c r="EJ24" s="331"/>
      <c r="EK24" s="331"/>
      <c r="EL24" s="331"/>
      <c r="EM24" s="331"/>
      <c r="EN24" s="331"/>
      <c r="EO24" s="331"/>
      <c r="EP24" s="331"/>
      <c r="EQ24" s="331"/>
      <c r="ER24" s="331"/>
    </row>
    <row r="25" spans="1:148" ht="12.75">
      <c r="A25" s="36"/>
      <c r="B25" s="36"/>
      <c r="D25" s="1464"/>
      <c r="E25" s="49"/>
      <c r="F25" s="350" t="s">
        <v>184</v>
      </c>
      <c r="G25" s="360"/>
      <c r="H25" s="363" t="e">
        <f>IF(Nomenclature!AL200="0","  Dernières actions subventionnées ; veuillez vérifier le budget réalisé de l'Action N°5 - Si vous ne portez pas de compte rendu sur l'action n°5 ; indiquez '0' dans la case CNDS .","   OK")</f>
        <v>#REF!</v>
      </c>
      <c r="I25" s="336"/>
      <c r="J25" s="326"/>
      <c r="K25" s="318"/>
      <c r="L25" s="359"/>
      <c r="M25" s="320"/>
      <c r="N25" s="349"/>
      <c r="O25" s="349"/>
      <c r="P25" s="349"/>
      <c r="Q25" s="320"/>
      <c r="X25" s="320"/>
      <c r="Y25" s="320"/>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ED25" s="339"/>
      <c r="EE25" s="339"/>
      <c r="EF25" s="331"/>
      <c r="EG25" s="331"/>
      <c r="EH25" s="331"/>
      <c r="EI25" s="331"/>
      <c r="EJ25" s="331"/>
      <c r="EK25" s="331"/>
      <c r="EL25" s="331"/>
      <c r="EM25" s="331"/>
      <c r="EN25" s="331"/>
      <c r="EO25" s="331"/>
      <c r="EP25" s="331"/>
      <c r="EQ25" s="331"/>
      <c r="ER25" s="331"/>
    </row>
    <row r="26" spans="1:148" ht="12.75">
      <c r="A26" s="36"/>
      <c r="B26" s="36"/>
      <c r="D26" s="139"/>
      <c r="E26" s="49"/>
      <c r="F26" s="364"/>
      <c r="G26" s="360"/>
      <c r="H26" s="393"/>
      <c r="I26" s="336"/>
      <c r="J26" s="326"/>
      <c r="K26" s="318"/>
      <c r="L26" s="359"/>
      <c r="M26" s="320"/>
      <c r="N26" s="349"/>
      <c r="O26" s="349"/>
      <c r="P26" s="349"/>
      <c r="Q26" s="320"/>
      <c r="X26" s="365">
        <f>'V - Budget prévisionnel'!$F$15-(SUM('IV - Fiches actions'!$E$64+'IV - Fiches actions'!$E$147+'IV - Fiches actions'!$E$231+'IV - Fiches actions'!$E$315+'IV - Fiches actions'!$E$399))</f>
        <v>0</v>
      </c>
      <c r="Y26" s="320"/>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ED26" s="339"/>
      <c r="EE26" s="339"/>
      <c r="EF26" s="331"/>
      <c r="EG26" s="331"/>
      <c r="EH26" s="331"/>
      <c r="EI26" s="331"/>
      <c r="EJ26" s="331"/>
      <c r="EK26" s="331"/>
      <c r="EL26" s="331"/>
      <c r="EM26" s="331"/>
      <c r="EN26" s="331"/>
      <c r="EO26" s="331"/>
      <c r="EP26" s="331"/>
      <c r="EQ26" s="331"/>
      <c r="ER26" s="331"/>
    </row>
    <row r="27" spans="1:148" ht="12.75">
      <c r="A27" s="36"/>
      <c r="B27" s="36"/>
      <c r="D27" s="1462" t="s">
        <v>529</v>
      </c>
      <c r="E27" s="49"/>
      <c r="F27" s="341" t="s">
        <v>308</v>
      </c>
      <c r="G27" s="360"/>
      <c r="H27" s="354" t="str">
        <f>IF('IV - Fiches actions'!C5="","  Veuillez indiquer un thème et un libellé","   OK")</f>
        <v>   OK</v>
      </c>
      <c r="I27" s="336"/>
      <c r="J27" s="326"/>
      <c r="K27" s="318"/>
      <c r="L27" s="359"/>
      <c r="M27" s="320"/>
      <c r="N27" s="349"/>
      <c r="O27" s="349"/>
      <c r="P27" s="349"/>
      <c r="Q27" s="320"/>
      <c r="X27" s="320" t="e">
        <f>'III - Compte rendu actions'!#REF!+'III - Compte rendu actions'!#REF!+'III - Compte rendu actions'!#REF!+'III - Compte rendu actions'!#REF!+'III - Compte rendu actions'!#REF!</f>
        <v>#REF!</v>
      </c>
      <c r="Y27" s="320"/>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ED27" s="339"/>
      <c r="EE27" s="339"/>
      <c r="EF27" s="331"/>
      <c r="EG27" s="331"/>
      <c r="EH27" s="331"/>
      <c r="EI27" s="331"/>
      <c r="EJ27" s="331"/>
      <c r="EK27" s="331"/>
      <c r="EL27" s="331"/>
      <c r="EM27" s="331"/>
      <c r="EN27" s="331"/>
      <c r="EO27" s="331"/>
      <c r="EP27" s="331"/>
      <c r="EQ27" s="331"/>
      <c r="ER27" s="331"/>
    </row>
    <row r="28" spans="1:148" ht="12.75">
      <c r="A28" s="36"/>
      <c r="B28" s="36"/>
      <c r="D28" s="1463"/>
      <c r="F28" s="344" t="s">
        <v>186</v>
      </c>
      <c r="G28" s="366"/>
      <c r="H28" s="361" t="str">
        <f>IF(Nomenclature!AT200="0","  Veuillez vérifier le budget de l'Action N°1 - Si vous ne portez pas d'action n°1 ; indiquez '0' dans la case CNDS.","   OK")</f>
        <v>  Veuillez vérifier le budget de l'Action N°1 - Si vous ne portez pas d'action n°1 ; indiquez '0' dans la case CNDS.</v>
      </c>
      <c r="I28" s="336"/>
      <c r="J28" s="326"/>
      <c r="K28" s="318"/>
      <c r="L28" s="359"/>
      <c r="M28" s="320"/>
      <c r="N28" s="349"/>
      <c r="O28" s="349"/>
      <c r="P28" s="349"/>
      <c r="Q28" s="320"/>
      <c r="X28" s="320"/>
      <c r="Y28" s="320"/>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ED28" s="339"/>
      <c r="EE28" s="339"/>
      <c r="EF28" s="331"/>
      <c r="EG28" s="331"/>
      <c r="EH28" s="331"/>
      <c r="EI28" s="331"/>
      <c r="EJ28" s="331"/>
      <c r="EK28" s="331"/>
      <c r="EL28" s="331"/>
      <c r="EM28" s="331"/>
      <c r="EN28" s="331"/>
      <c r="EO28" s="331"/>
      <c r="EP28" s="331"/>
      <c r="EQ28" s="331"/>
      <c r="ER28" s="331"/>
    </row>
    <row r="29" spans="1:148" ht="12.75">
      <c r="A29" s="36"/>
      <c r="B29" s="36"/>
      <c r="D29" s="1463"/>
      <c r="F29" s="353" t="s">
        <v>309</v>
      </c>
      <c r="G29" s="366"/>
      <c r="H29" s="414" t="str">
        <f>IF('IV - Fiches actions'!$C$107="","  Veuillez indiquer un thème et un libellé","   OK")</f>
        <v>   OK</v>
      </c>
      <c r="I29" s="336"/>
      <c r="J29" s="326"/>
      <c r="K29" s="318"/>
      <c r="L29" s="359"/>
      <c r="M29" s="320"/>
      <c r="N29" s="349"/>
      <c r="O29" s="349"/>
      <c r="P29" s="349"/>
      <c r="Q29" s="320"/>
      <c r="X29" s="320"/>
      <c r="Y29" s="320"/>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ED29" s="339"/>
      <c r="EE29" s="339"/>
      <c r="EF29" s="331"/>
      <c r="EG29" s="331"/>
      <c r="EH29" s="331"/>
      <c r="EI29" s="331"/>
      <c r="EJ29" s="331"/>
      <c r="EK29" s="331"/>
      <c r="EL29" s="331"/>
      <c r="EM29" s="331"/>
      <c r="EN29" s="331"/>
      <c r="EO29" s="331"/>
      <c r="EP29" s="331"/>
      <c r="EQ29" s="331"/>
      <c r="ER29" s="331"/>
    </row>
    <row r="30" spans="1:148" ht="12.75">
      <c r="A30" s="36"/>
      <c r="B30" s="36"/>
      <c r="D30" s="1463"/>
      <c r="F30" s="344" t="s">
        <v>187</v>
      </c>
      <c r="G30" s="366"/>
      <c r="H30" s="362" t="str">
        <f>IF(Nomenclature!AU200="0","  Veuillez vérifier le budget de l'Action N°2 - Si vous ne portez pas d'action n°2 ; indiquez '0' dans la case CNDS.","   OK")</f>
        <v>  Veuillez vérifier le budget de l'Action N°2 - Si vous ne portez pas d'action n°2 ; indiquez '0' dans la case CNDS.</v>
      </c>
      <c r="I30" s="336"/>
      <c r="J30" s="326"/>
      <c r="K30" s="318"/>
      <c r="L30" s="359"/>
      <c r="M30" s="320"/>
      <c r="N30" s="349"/>
      <c r="O30" s="349"/>
      <c r="P30" s="349"/>
      <c r="Q30" s="320"/>
      <c r="X30" s="320"/>
      <c r="Y30" s="320"/>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ED30" s="339"/>
      <c r="EE30" s="339"/>
      <c r="EF30" s="331"/>
      <c r="EG30" s="331"/>
      <c r="EH30" s="331"/>
      <c r="EI30" s="331"/>
      <c r="EJ30" s="331"/>
      <c r="EK30" s="331"/>
      <c r="EL30" s="331"/>
      <c r="EM30" s="331"/>
      <c r="EN30" s="331"/>
      <c r="EO30" s="331"/>
      <c r="EP30" s="331"/>
      <c r="EQ30" s="331"/>
      <c r="ER30" s="331"/>
    </row>
    <row r="31" spans="1:148" ht="12.75">
      <c r="A31" s="36"/>
      <c r="B31" s="36"/>
      <c r="D31" s="1463"/>
      <c r="F31" s="353" t="s">
        <v>310</v>
      </c>
      <c r="G31" s="366"/>
      <c r="H31" s="414" t="str">
        <f>IF('IV - Fiches actions'!$C$190="","  Veuillez indiquer un thème et un libellé","   OK")</f>
        <v>  Veuillez indiquer un thème et un libellé</v>
      </c>
      <c r="I31" s="336"/>
      <c r="J31" s="326"/>
      <c r="K31" s="318"/>
      <c r="L31" s="359"/>
      <c r="M31" s="320"/>
      <c r="N31" s="349"/>
      <c r="O31" s="349"/>
      <c r="P31" s="349"/>
      <c r="Q31" s="320"/>
      <c r="X31" s="320"/>
      <c r="Y31" s="320"/>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ED31" s="367"/>
      <c r="EE31" s="339"/>
      <c r="EF31" s="331"/>
      <c r="EG31" s="331"/>
      <c r="EH31" s="331"/>
      <c r="EI31" s="331"/>
      <c r="EJ31" s="331"/>
      <c r="EK31" s="331"/>
      <c r="EL31" s="331"/>
      <c r="EM31" s="331"/>
      <c r="EN31" s="331"/>
      <c r="EO31" s="331"/>
      <c r="EP31" s="331"/>
      <c r="EQ31" s="331"/>
      <c r="ER31" s="331"/>
    </row>
    <row r="32" spans="1:148" ht="12.75">
      <c r="A32" s="36"/>
      <c r="B32" s="36"/>
      <c r="D32" s="1463"/>
      <c r="F32" s="344" t="s">
        <v>188</v>
      </c>
      <c r="G32" s="366"/>
      <c r="H32" s="362" t="str">
        <f>IF(Nomenclature!AV200="0","  Veuillez vérifier le budget de l'Action N°3 - Si vous ne portez pas d'action n°3 ; indiquez '0' dans la case CNDS.","   OK")</f>
        <v>  Veuillez vérifier le budget de l'Action N°3 - Si vous ne portez pas d'action n°3 ; indiquez '0' dans la case CNDS.</v>
      </c>
      <c r="I32" s="336"/>
      <c r="J32" s="326"/>
      <c r="K32" s="318"/>
      <c r="L32" s="359"/>
      <c r="M32" s="320"/>
      <c r="N32" s="349"/>
      <c r="O32" s="349"/>
      <c r="P32" s="349"/>
      <c r="Q32" s="320"/>
      <c r="X32" s="320"/>
      <c r="Y32" s="320"/>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ED32" s="339"/>
      <c r="EE32" s="339"/>
      <c r="EF32" s="331"/>
      <c r="EG32" s="331"/>
      <c r="EH32" s="331"/>
      <c r="EI32" s="331"/>
      <c r="EJ32" s="331"/>
      <c r="EK32" s="331"/>
      <c r="EL32" s="331"/>
      <c r="EM32" s="331"/>
      <c r="EN32" s="331"/>
      <c r="EO32" s="331"/>
      <c r="EP32" s="331"/>
      <c r="EQ32" s="331"/>
      <c r="ER32" s="331"/>
    </row>
    <row r="33" spans="1:148" ht="12.75">
      <c r="A33" s="36"/>
      <c r="B33" s="36"/>
      <c r="D33" s="1463"/>
      <c r="F33" s="353" t="s">
        <v>311</v>
      </c>
      <c r="G33" s="366"/>
      <c r="H33" s="413" t="str">
        <f>IF('IV - Fiches actions'!$C$274="","  Veuillez indiquer un thème et un libellé","   OK")</f>
        <v>  Veuillez indiquer un thème et un libellé</v>
      </c>
      <c r="I33" s="336"/>
      <c r="J33" s="326"/>
      <c r="K33" s="318"/>
      <c r="L33" s="359"/>
      <c r="M33" s="320"/>
      <c r="N33" s="349"/>
      <c r="O33" s="349"/>
      <c r="P33" s="349"/>
      <c r="Q33" s="320"/>
      <c r="X33" s="320"/>
      <c r="Y33" s="320"/>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ED33" s="339"/>
      <c r="EE33" s="339"/>
      <c r="EF33" s="331"/>
      <c r="EG33" s="331"/>
      <c r="EH33" s="331"/>
      <c r="EI33" s="331"/>
      <c r="EJ33" s="331"/>
      <c r="EK33" s="331"/>
      <c r="EL33" s="331"/>
      <c r="EM33" s="331"/>
      <c r="EN33" s="331"/>
      <c r="EO33" s="331"/>
      <c r="EP33" s="331"/>
      <c r="EQ33" s="331"/>
      <c r="ER33" s="331"/>
    </row>
    <row r="34" spans="1:148" ht="12.75">
      <c r="A34" s="36"/>
      <c r="B34" s="36"/>
      <c r="D34" s="1463"/>
      <c r="F34" s="344" t="s">
        <v>189</v>
      </c>
      <c r="G34" s="366"/>
      <c r="H34" s="362" t="str">
        <f>IF(Nomenclature!AW200="0","  Veuillez vérifier le budget de l'Action N°4 - Si vous ne portez pas d'action n°4 ; indiquez '0' dans la case CNDS.","   OK")</f>
        <v>  Veuillez vérifier le budget de l'Action N°4 - Si vous ne portez pas d'action n°4 ; indiquez '0' dans la case CNDS.</v>
      </c>
      <c r="I34" s="336"/>
      <c r="J34" s="326"/>
      <c r="K34" s="318"/>
      <c r="L34" s="359"/>
      <c r="M34" s="320"/>
      <c r="N34" s="349"/>
      <c r="O34" s="349"/>
      <c r="P34" s="349"/>
      <c r="Q34" s="320"/>
      <c r="X34" s="320"/>
      <c r="Y34" s="320"/>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ED34" s="338"/>
      <c r="EE34" s="339"/>
      <c r="EF34" s="331"/>
      <c r="EG34" s="331"/>
      <c r="EH34" s="331"/>
      <c r="EI34" s="331"/>
      <c r="EJ34" s="331"/>
      <c r="EK34" s="331"/>
      <c r="EL34" s="331"/>
      <c r="EM34" s="331"/>
      <c r="EN34" s="331"/>
      <c r="EO34" s="331"/>
      <c r="EP34" s="331"/>
      <c r="EQ34" s="331"/>
      <c r="ER34" s="331"/>
    </row>
    <row r="35" spans="1:148" ht="12.75">
      <c r="A35" s="36"/>
      <c r="B35" s="36"/>
      <c r="D35" s="1463"/>
      <c r="F35" s="353" t="s">
        <v>312</v>
      </c>
      <c r="G35" s="366"/>
      <c r="H35" s="354" t="str">
        <f>IF('IV - Fiches actions'!$C$358="","  Veuillez indiquer un thème et un libellé","   OK")</f>
        <v>  Veuillez indiquer un thème et un libellé</v>
      </c>
      <c r="I35" s="336"/>
      <c r="J35" s="326"/>
      <c r="K35" s="318"/>
      <c r="L35" s="319"/>
      <c r="M35" s="320"/>
      <c r="N35" s="349"/>
      <c r="O35" s="349"/>
      <c r="P35" s="349"/>
      <c r="Q35" s="320"/>
      <c r="X35" s="320"/>
      <c r="Y35" s="320"/>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ED35" s="338"/>
      <c r="EE35" s="339"/>
      <c r="EF35" s="331"/>
      <c r="EG35" s="331"/>
      <c r="EH35" s="331"/>
      <c r="EI35" s="331"/>
      <c r="EJ35" s="331"/>
      <c r="EK35" s="331"/>
      <c r="EL35" s="331"/>
      <c r="EM35" s="331"/>
      <c r="EN35" s="331"/>
      <c r="EO35" s="331"/>
      <c r="EP35" s="331"/>
      <c r="EQ35" s="331"/>
      <c r="ER35" s="331"/>
    </row>
    <row r="36" spans="1:148" ht="12.75">
      <c r="A36" s="36"/>
      <c r="B36" s="36"/>
      <c r="D36" s="1463"/>
      <c r="F36" s="344" t="s">
        <v>190</v>
      </c>
      <c r="G36" s="366"/>
      <c r="H36" s="415" t="str">
        <f>IF(Nomenclature!AX200="0","  Veuillez vérifier le budget de l'Action N°5 - Si vous ne portez pas d'action n°5 ; indiquez '0' dans la case CNDS.","   OK")</f>
        <v>  Veuillez vérifier le budget de l'Action N°5 - Si vous ne portez pas d'action n°5 ; indiquez '0' dans la case CNDS.</v>
      </c>
      <c r="I36" s="336"/>
      <c r="J36" s="326"/>
      <c r="K36" s="318"/>
      <c r="L36" s="319"/>
      <c r="M36" s="349"/>
      <c r="N36" s="349"/>
      <c r="O36" s="349"/>
      <c r="P36" s="349"/>
      <c r="Q36" s="320"/>
      <c r="X36" s="320"/>
      <c r="Y36" s="320"/>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ED36" s="338"/>
      <c r="EE36" s="339"/>
      <c r="EF36" s="331"/>
      <c r="EG36" s="331"/>
      <c r="EH36" s="331"/>
      <c r="EI36" s="331"/>
      <c r="EJ36" s="331"/>
      <c r="EK36" s="331"/>
      <c r="EL36" s="331"/>
      <c r="EM36" s="331"/>
      <c r="EN36" s="331"/>
      <c r="EO36" s="331"/>
      <c r="EP36" s="331"/>
      <c r="EQ36" s="331"/>
      <c r="ER36" s="331"/>
    </row>
    <row r="37" spans="1:148" ht="12.75">
      <c r="A37" s="36"/>
      <c r="B37" s="36"/>
      <c r="D37" s="1463"/>
      <c r="F37" s="353" t="s">
        <v>711</v>
      </c>
      <c r="G37" s="366"/>
      <c r="H37" s="354" t="str">
        <f>IF('IV - Fiches actions'!$C$442="","  Veuillez indiquer un thème et un libellé","   OK")</f>
        <v>  Veuillez indiquer un thème et un libellé</v>
      </c>
      <c r="I37" s="336"/>
      <c r="J37" s="326"/>
      <c r="K37" s="318"/>
      <c r="L37" s="319"/>
      <c r="M37" s="320"/>
      <c r="N37" s="349"/>
      <c r="O37" s="349"/>
      <c r="P37" s="349"/>
      <c r="Q37" s="320"/>
      <c r="X37" s="320"/>
      <c r="Y37" s="320"/>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ED37" s="338"/>
      <c r="EE37" s="339"/>
      <c r="EF37" s="331"/>
      <c r="EG37" s="331"/>
      <c r="EH37" s="331"/>
      <c r="EI37" s="331"/>
      <c r="EJ37" s="331"/>
      <c r="EK37" s="331"/>
      <c r="EL37" s="331"/>
      <c r="EM37" s="331"/>
      <c r="EN37" s="331"/>
      <c r="EO37" s="331"/>
      <c r="EP37" s="331"/>
      <c r="EQ37" s="331"/>
      <c r="ER37" s="331"/>
    </row>
    <row r="38" spans="1:148" ht="12.75">
      <c r="A38" s="36"/>
      <c r="B38" s="36"/>
      <c r="D38" s="1464"/>
      <c r="F38" s="350" t="s">
        <v>712</v>
      </c>
      <c r="G38" s="366"/>
      <c r="H38" s="412" t="str">
        <f>IF(Nomenclature!AY200="0","  Veuillez vérifier le budget de l'Action N°5 - Si vous ne portez pas d'action n°5 ; indiquez '0' dans la case CNDS.","   OK")</f>
        <v>  Veuillez vérifier le budget de l'Action N°5 - Si vous ne portez pas d'action n°5 ; indiquez '0' dans la case CNDS.</v>
      </c>
      <c r="I38" s="336"/>
      <c r="J38" s="326"/>
      <c r="K38" s="318"/>
      <c r="L38" s="319"/>
      <c r="M38" s="349"/>
      <c r="N38" s="349"/>
      <c r="O38" s="349"/>
      <c r="P38" s="349"/>
      <c r="Q38" s="320"/>
      <c r="X38" s="320"/>
      <c r="Y38" s="320"/>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ED38" s="338"/>
      <c r="EE38" s="339"/>
      <c r="EF38" s="331"/>
      <c r="EG38" s="331"/>
      <c r="EH38" s="331"/>
      <c r="EI38" s="331"/>
      <c r="EJ38" s="331"/>
      <c r="EK38" s="331"/>
      <c r="EL38" s="331"/>
      <c r="EM38" s="331"/>
      <c r="EN38" s="331"/>
      <c r="EO38" s="331"/>
      <c r="EP38" s="331"/>
      <c r="EQ38" s="331"/>
      <c r="ER38" s="331"/>
    </row>
    <row r="39" spans="1:148" ht="12.75">
      <c r="A39" s="36"/>
      <c r="B39" s="36"/>
      <c r="D39" s="357"/>
      <c r="F39" s="368"/>
      <c r="G39" s="366"/>
      <c r="H39" s="369"/>
      <c r="I39" s="336"/>
      <c r="J39" s="326"/>
      <c r="K39" s="318"/>
      <c r="L39" s="319"/>
      <c r="M39" s="320"/>
      <c r="N39" s="320"/>
      <c r="O39" s="320"/>
      <c r="P39" s="320"/>
      <c r="Q39" s="320"/>
      <c r="X39" s="320"/>
      <c r="Y39" s="320"/>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ED39" s="338"/>
      <c r="EE39" s="367"/>
      <c r="EF39" s="370"/>
      <c r="EG39" s="370"/>
      <c r="EH39" s="370"/>
      <c r="EI39" s="370"/>
      <c r="EJ39" s="370"/>
      <c r="EK39" s="370"/>
      <c r="EL39" s="370"/>
      <c r="EM39" s="370"/>
      <c r="EN39" s="370"/>
      <c r="EO39" s="370"/>
      <c r="EP39" s="370"/>
      <c r="EQ39" s="370"/>
      <c r="ER39" s="370"/>
    </row>
    <row r="40" spans="1:148" ht="12.75">
      <c r="A40" s="36"/>
      <c r="B40" s="36"/>
      <c r="D40" s="1462" t="s">
        <v>125</v>
      </c>
      <c r="F40" s="371" t="s">
        <v>185</v>
      </c>
      <c r="G40" s="366"/>
      <c r="H40" s="395" t="str">
        <f>IF(AND('V - Budget prévisionnel'!$F$15&lt;&gt;"",'V - Budget prévisionnel'!$B$46="Equilibre des charges et des produits",'V - Budget prévisionnel'!$B$53="Equilibre des contributions volontaires",Nomenclature!M25="   OK"),"   OK","  Veuillez vérifier ou saisir votre budget prévisionnel.")</f>
        <v>   OK</v>
      </c>
      <c r="I40" s="372"/>
      <c r="J40" s="326"/>
      <c r="K40" s="318"/>
      <c r="L40" s="320"/>
      <c r="M40" s="320"/>
      <c r="N40" s="320"/>
      <c r="O40" s="320"/>
      <c r="P40" s="320"/>
      <c r="Q40" s="320"/>
      <c r="X40" s="320"/>
      <c r="Y40" s="320"/>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ED40" s="338"/>
      <c r="EE40" s="339"/>
      <c r="EF40" s="331"/>
      <c r="EG40" s="331"/>
      <c r="EH40" s="331"/>
      <c r="EI40" s="331"/>
      <c r="EJ40" s="331"/>
      <c r="EK40" s="331"/>
      <c r="EL40" s="331"/>
      <c r="EM40" s="331"/>
      <c r="EN40" s="331"/>
      <c r="EO40" s="331"/>
      <c r="EP40" s="331"/>
      <c r="EQ40" s="331"/>
      <c r="ER40" s="331"/>
    </row>
    <row r="41" spans="1:148" ht="12.75">
      <c r="A41" s="36"/>
      <c r="B41" s="36"/>
      <c r="D41" s="1463"/>
      <c r="F41" s="353" t="s">
        <v>848</v>
      </c>
      <c r="G41" s="366"/>
      <c r="H41" s="389" t="str">
        <f>IF(Nomenclature!M26&lt;0,"   Vérifiez que la somme des lignes 'Achats' de vos fiches action ne dépasse pas la ligne 'Achats' prévue au budget prévisionnel.","   OK")</f>
        <v>   OK</v>
      </c>
      <c r="I41" s="372"/>
      <c r="J41" s="326"/>
      <c r="K41" s="318"/>
      <c r="L41" s="320"/>
      <c r="M41" s="320"/>
      <c r="N41" s="320"/>
      <c r="O41" s="320"/>
      <c r="P41" s="320"/>
      <c r="Q41" s="320"/>
      <c r="X41" s="320"/>
      <c r="Y41" s="320"/>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ED41" s="338"/>
      <c r="EE41" s="339"/>
      <c r="EF41" s="331"/>
      <c r="EG41" s="331"/>
      <c r="EH41" s="331"/>
      <c r="EI41" s="331"/>
      <c r="EJ41" s="331"/>
      <c r="EK41" s="331"/>
      <c r="EL41" s="331"/>
      <c r="EM41" s="331"/>
      <c r="EN41" s="331"/>
      <c r="EO41" s="331"/>
      <c r="EP41" s="331"/>
      <c r="EQ41" s="331"/>
      <c r="ER41" s="331"/>
    </row>
    <row r="42" spans="1:135" ht="12.75">
      <c r="A42" s="36"/>
      <c r="B42" s="36"/>
      <c r="D42" s="1463"/>
      <c r="F42" s="344" t="s">
        <v>578</v>
      </c>
      <c r="G42" s="366"/>
      <c r="H42" s="389" t="str">
        <f>IF(Nomenclature!M27&lt;0,"   Vérifiez que la somme des lignes 'Services extérieurs' de vos fiches action ne dépasse pas la ligne 'Services extérieurs' prévue au budget prévisionnel.","   OK")</f>
        <v>   OK</v>
      </c>
      <c r="I42" s="372"/>
      <c r="J42" s="326"/>
      <c r="K42" s="318"/>
      <c r="L42" s="373"/>
      <c r="M42" s="374"/>
      <c r="N42" s="349"/>
      <c r="O42" s="320"/>
      <c r="P42" s="320"/>
      <c r="Q42" s="320"/>
      <c r="X42" s="320"/>
      <c r="Y42" s="320"/>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322"/>
      <c r="CA42" s="322"/>
      <c r="CB42" s="322"/>
      <c r="CC42" s="322"/>
      <c r="CD42" s="322"/>
      <c r="CE42" s="322"/>
      <c r="CF42" s="322"/>
      <c r="CG42" s="322"/>
      <c r="CH42" s="322"/>
      <c r="CI42" s="322"/>
      <c r="CJ42" s="322"/>
      <c r="CK42" s="322"/>
      <c r="CL42" s="322"/>
      <c r="CM42" s="322"/>
      <c r="CN42" s="322"/>
      <c r="CO42" s="322"/>
      <c r="CP42" s="322"/>
      <c r="CQ42" s="322"/>
      <c r="CR42" s="322"/>
      <c r="CS42" s="322"/>
      <c r="CT42" s="322"/>
      <c r="CU42" s="322"/>
      <c r="CV42" s="322"/>
      <c r="ED42" s="338"/>
      <c r="EE42" s="338"/>
    </row>
    <row r="43" spans="1:135" ht="12.75">
      <c r="A43" s="36"/>
      <c r="B43" s="36"/>
      <c r="D43" s="1463"/>
      <c r="F43" s="344" t="s">
        <v>849</v>
      </c>
      <c r="G43" s="366"/>
      <c r="H43" s="390" t="str">
        <f>IF(Nomenclature!M28&lt;0,"   Vérifiez que la somme des lignes 'Autres services extérieurs' de vos fiches action ne dépasse pas la ligne 'Autres services extérieurs' prévue au budget prévisionnel.","   OK")</f>
        <v>   OK</v>
      </c>
      <c r="I43" s="372"/>
      <c r="J43" s="326"/>
      <c r="K43" s="318"/>
      <c r="L43" s="373"/>
      <c r="M43" s="375"/>
      <c r="N43" s="376"/>
      <c r="O43" s="375"/>
      <c r="P43" s="375"/>
      <c r="Q43" s="375"/>
      <c r="R43" s="377"/>
      <c r="S43" s="377"/>
      <c r="T43" s="377"/>
      <c r="U43" s="377"/>
      <c r="V43" s="377"/>
      <c r="W43" s="377"/>
      <c r="X43" s="375"/>
      <c r="Y43" s="375"/>
      <c r="Z43" s="378"/>
      <c r="AA43" s="378"/>
      <c r="AB43" s="378"/>
      <c r="AC43" s="378"/>
      <c r="AD43" s="378"/>
      <c r="AE43" s="378"/>
      <c r="AF43" s="378"/>
      <c r="AG43" s="378"/>
      <c r="AH43" s="378"/>
      <c r="AI43" s="378"/>
      <c r="AJ43" s="378"/>
      <c r="AK43" s="378"/>
      <c r="AL43" s="378"/>
      <c r="AM43" s="378"/>
      <c r="AN43" s="378"/>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c r="BR43" s="322"/>
      <c r="BS43" s="322"/>
      <c r="BT43" s="322"/>
      <c r="BU43" s="322"/>
      <c r="BV43" s="322"/>
      <c r="BW43" s="322"/>
      <c r="BX43" s="322"/>
      <c r="BY43" s="322"/>
      <c r="BZ43" s="322"/>
      <c r="CA43" s="322"/>
      <c r="CB43" s="322"/>
      <c r="CC43" s="322"/>
      <c r="CD43" s="322"/>
      <c r="CE43" s="322"/>
      <c r="CF43" s="322"/>
      <c r="CG43" s="322"/>
      <c r="CH43" s="322"/>
      <c r="CI43" s="322"/>
      <c r="CJ43" s="322"/>
      <c r="CK43" s="322"/>
      <c r="CL43" s="322"/>
      <c r="CM43" s="322"/>
      <c r="CN43" s="322"/>
      <c r="CO43" s="322"/>
      <c r="CP43" s="322"/>
      <c r="CQ43" s="322"/>
      <c r="CR43" s="322"/>
      <c r="CS43" s="322"/>
      <c r="CT43" s="322"/>
      <c r="CU43" s="322"/>
      <c r="CV43" s="322"/>
      <c r="ED43" s="338"/>
      <c r="EE43" s="338"/>
    </row>
    <row r="44" spans="1:135" ht="12.75">
      <c r="A44" s="36"/>
      <c r="B44" s="36"/>
      <c r="D44" s="1463"/>
      <c r="F44" s="344" t="s">
        <v>40</v>
      </c>
      <c r="G44" s="366"/>
      <c r="H44" s="390" t="str">
        <f>IF(Nomenclature!M29&lt;0,"   Vérifiez que la somme des lignes 'Charges de personnels' de vos fiches action ne dépasse pas la ligne 'Charges de personnels' prévue au budget prévisionnel.","   OK")</f>
        <v>   OK</v>
      </c>
      <c r="I44" s="372"/>
      <c r="J44" s="326"/>
      <c r="K44" s="318"/>
      <c r="L44" s="373"/>
      <c r="M44" s="375"/>
      <c r="N44" s="376"/>
      <c r="O44" s="375"/>
      <c r="P44" s="375"/>
      <c r="Q44" s="375"/>
      <c r="R44" s="377"/>
      <c r="S44" s="377"/>
      <c r="T44" s="377"/>
      <c r="U44" s="377"/>
      <c r="V44" s="377"/>
      <c r="W44" s="377"/>
      <c r="X44" s="375"/>
      <c r="Y44" s="375"/>
      <c r="Z44" s="378"/>
      <c r="AA44" s="378"/>
      <c r="AB44" s="378"/>
      <c r="AC44" s="378"/>
      <c r="AD44" s="378"/>
      <c r="AE44" s="378"/>
      <c r="AF44" s="378"/>
      <c r="AG44" s="378"/>
      <c r="AH44" s="378"/>
      <c r="AI44" s="378"/>
      <c r="AJ44" s="378"/>
      <c r="AK44" s="378"/>
      <c r="AL44" s="378"/>
      <c r="AM44" s="378"/>
      <c r="AN44" s="378"/>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ED44" s="338"/>
      <c r="EE44" s="338"/>
    </row>
    <row r="45" spans="1:135" ht="12.75">
      <c r="A45" s="36"/>
      <c r="B45" s="36"/>
      <c r="D45" s="1463"/>
      <c r="F45" s="344" t="s">
        <v>579</v>
      </c>
      <c r="G45" s="366"/>
      <c r="H45" s="390" t="str">
        <f>IF(Nomenclature!M30&lt;0,"   Vérifiez que la somme des lignes 'Autres charges de gestion courante' de vos fiches action ne dépasse pas la ligne 'Autres charges de gestion courante' prévue au budget prévisionnel.","   OK")</f>
        <v>   OK</v>
      </c>
      <c r="I45" s="322"/>
      <c r="J45" s="326"/>
      <c r="K45" s="318"/>
      <c r="L45" s="373"/>
      <c r="M45" s="375"/>
      <c r="N45" s="376"/>
      <c r="O45" s="375"/>
      <c r="P45" s="375"/>
      <c r="Q45" s="375"/>
      <c r="R45" s="377"/>
      <c r="S45" s="377"/>
      <c r="T45" s="377"/>
      <c r="U45" s="377"/>
      <c r="V45" s="377"/>
      <c r="W45" s="377"/>
      <c r="X45" s="375"/>
      <c r="Y45" s="375"/>
      <c r="Z45" s="378"/>
      <c r="AA45" s="378"/>
      <c r="AB45" s="378"/>
      <c r="AC45" s="378"/>
      <c r="AD45" s="378"/>
      <c r="AE45" s="378"/>
      <c r="AF45" s="378"/>
      <c r="AG45" s="378"/>
      <c r="AH45" s="378"/>
      <c r="AI45" s="378"/>
      <c r="AJ45" s="378"/>
      <c r="AK45" s="378"/>
      <c r="AL45" s="378"/>
      <c r="AM45" s="378"/>
      <c r="AN45" s="378"/>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ED45" s="338"/>
      <c r="EE45" s="338"/>
    </row>
    <row r="46" spans="1:135" ht="12.75">
      <c r="A46" s="36"/>
      <c r="B46" s="36"/>
      <c r="D46" s="1463"/>
      <c r="F46" s="344" t="s">
        <v>580</v>
      </c>
      <c r="G46" s="366"/>
      <c r="H46" s="390" t="str">
        <f>IF(Nomenclature!M31&lt;0,"   Vérifiez que la somme des lignes 'Gestion financière' de vos fiches action ne dépasse pas la ligne 'Gestion financière' prévue au budget prévisionnel.","   OK")</f>
        <v>   OK</v>
      </c>
      <c r="I46" s="322"/>
      <c r="J46" s="326"/>
      <c r="K46" s="318"/>
      <c r="L46" s="373"/>
      <c r="M46" s="376"/>
      <c r="N46" s="376"/>
      <c r="O46" s="375"/>
      <c r="P46" s="375"/>
      <c r="Q46" s="375"/>
      <c r="R46" s="377"/>
      <c r="S46" s="377"/>
      <c r="T46" s="377"/>
      <c r="U46" s="377"/>
      <c r="V46" s="377"/>
      <c r="W46" s="377"/>
      <c r="X46" s="375"/>
      <c r="Y46" s="375"/>
      <c r="Z46" s="378"/>
      <c r="AA46" s="378"/>
      <c r="AB46" s="378"/>
      <c r="AC46" s="378"/>
      <c r="AD46" s="378"/>
      <c r="AE46" s="378"/>
      <c r="AF46" s="378"/>
      <c r="AG46" s="378"/>
      <c r="AH46" s="378"/>
      <c r="AI46" s="378"/>
      <c r="AJ46" s="378"/>
      <c r="AK46" s="378"/>
      <c r="AL46" s="378"/>
      <c r="AM46" s="378"/>
      <c r="AN46" s="378"/>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ED46" s="338"/>
      <c r="EE46" s="338"/>
    </row>
    <row r="47" spans="1:135" ht="12.75">
      <c r="A47" s="36"/>
      <c r="B47" s="36"/>
      <c r="D47" s="1463"/>
      <c r="F47" s="344" t="s">
        <v>581</v>
      </c>
      <c r="G47" s="366"/>
      <c r="H47" s="390" t="str">
        <f>IF(Nomenclature!M32&lt;0,"   Vérifiez que la somme des lignes 'Charges exceptionnelles' de vos fiches action ne dépasse pas la ligne 'Charges exceptionnelles' prévue au budget prévisionnel.","   OK")</f>
        <v>   OK</v>
      </c>
      <c r="I47" s="322"/>
      <c r="J47" s="326"/>
      <c r="K47" s="318"/>
      <c r="L47" s="373"/>
      <c r="M47" s="376"/>
      <c r="N47" s="376"/>
      <c r="O47" s="375"/>
      <c r="P47" s="375"/>
      <c r="Q47" s="375"/>
      <c r="R47" s="377"/>
      <c r="S47" s="377"/>
      <c r="T47" s="377"/>
      <c r="U47" s="377"/>
      <c r="V47" s="377"/>
      <c r="W47" s="377"/>
      <c r="X47" s="375"/>
      <c r="Y47" s="375"/>
      <c r="Z47" s="378"/>
      <c r="AA47" s="378"/>
      <c r="AB47" s="378"/>
      <c r="AC47" s="378"/>
      <c r="AD47" s="378"/>
      <c r="AE47" s="378"/>
      <c r="AF47" s="378"/>
      <c r="AG47" s="378"/>
      <c r="AH47" s="378"/>
      <c r="AI47" s="378"/>
      <c r="AJ47" s="378"/>
      <c r="AK47" s="378"/>
      <c r="AL47" s="378"/>
      <c r="AM47" s="378"/>
      <c r="AN47" s="378"/>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ED47" s="338"/>
      <c r="EE47" s="338"/>
    </row>
    <row r="48" spans="1:135" ht="12.75">
      <c r="A48" s="36"/>
      <c r="B48" s="36"/>
      <c r="D48" s="1463"/>
      <c r="F48" s="344" t="s">
        <v>850</v>
      </c>
      <c r="G48" s="366"/>
      <c r="H48" s="390" t="str">
        <f>IF(Nomenclature!M33&lt;0,"   Vérifiez que la somme des lignes 'Dotation aux amortissements' de vos fiches action ne dépasse pas la ligne 'Dotation aux amortissements' prévue au budget prévisionnel.","   OK")</f>
        <v>   OK</v>
      </c>
      <c r="I48" s="322"/>
      <c r="J48" s="326"/>
      <c r="K48" s="318"/>
      <c r="L48" s="373"/>
      <c r="M48" s="376"/>
      <c r="N48" s="376"/>
      <c r="O48" s="375"/>
      <c r="P48" s="375"/>
      <c r="Q48" s="375"/>
      <c r="R48" s="377"/>
      <c r="S48" s="377"/>
      <c r="T48" s="377"/>
      <c r="U48" s="377"/>
      <c r="V48" s="377"/>
      <c r="W48" s="377"/>
      <c r="X48" s="375"/>
      <c r="Y48" s="375"/>
      <c r="Z48" s="378"/>
      <c r="AA48" s="378"/>
      <c r="AB48" s="378"/>
      <c r="AC48" s="378"/>
      <c r="AD48" s="378"/>
      <c r="AE48" s="378"/>
      <c r="AF48" s="378"/>
      <c r="AG48" s="378"/>
      <c r="AH48" s="378"/>
      <c r="AI48" s="378"/>
      <c r="AJ48" s="378"/>
      <c r="AK48" s="378"/>
      <c r="AL48" s="378"/>
      <c r="AM48" s="378"/>
      <c r="AN48" s="378"/>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ED48" s="338"/>
      <c r="EE48" s="338"/>
    </row>
    <row r="49" spans="1:135" ht="12.75">
      <c r="A49" s="36"/>
      <c r="B49" s="36"/>
      <c r="D49" s="1463"/>
      <c r="F49" s="379" t="s">
        <v>48</v>
      </c>
      <c r="G49" s="366"/>
      <c r="H49" s="394" t="str">
        <f>IF(Nomenclature!M34&lt;0,"   Vérifiez que la somme des lignes 'Valorisation' de vos fiches action ne dépasse pas la ligne 'Valorisation' prévue au budget prévisionnel.","   OK")</f>
        <v>   OK</v>
      </c>
      <c r="I49" s="322"/>
      <c r="J49" s="326"/>
      <c r="K49" s="318"/>
      <c r="L49" s="373"/>
      <c r="M49" s="376"/>
      <c r="N49" s="376"/>
      <c r="O49" s="375"/>
      <c r="P49" s="375"/>
      <c r="Q49" s="375"/>
      <c r="R49" s="375"/>
      <c r="S49" s="375"/>
      <c r="T49" s="375"/>
      <c r="U49" s="375"/>
      <c r="V49" s="375"/>
      <c r="W49" s="380"/>
      <c r="X49" s="375"/>
      <c r="Y49" s="375"/>
      <c r="Z49" s="378"/>
      <c r="AA49" s="378"/>
      <c r="AB49" s="378"/>
      <c r="AC49" s="378"/>
      <c r="AD49" s="378"/>
      <c r="AE49" s="378"/>
      <c r="AF49" s="378"/>
      <c r="AG49" s="378"/>
      <c r="AH49" s="378"/>
      <c r="AI49" s="378"/>
      <c r="AJ49" s="378"/>
      <c r="AK49" s="378"/>
      <c r="AL49" s="378"/>
      <c r="AM49" s="378"/>
      <c r="AN49" s="378"/>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c r="CF49" s="322"/>
      <c r="CG49" s="322"/>
      <c r="CH49" s="322"/>
      <c r="CI49" s="322"/>
      <c r="CJ49" s="322"/>
      <c r="CK49" s="322"/>
      <c r="CL49" s="322"/>
      <c r="CM49" s="322"/>
      <c r="CN49" s="322"/>
      <c r="CO49" s="322"/>
      <c r="CP49" s="322"/>
      <c r="CQ49" s="322"/>
      <c r="CR49" s="322"/>
      <c r="CS49" s="322"/>
      <c r="CT49" s="322"/>
      <c r="CU49" s="322"/>
      <c r="CV49" s="322"/>
      <c r="ED49" s="338"/>
      <c r="EE49" s="338"/>
    </row>
    <row r="50" spans="1:135" ht="12.75">
      <c r="A50" s="36"/>
      <c r="B50" s="36"/>
      <c r="D50" s="1463"/>
      <c r="F50" s="341" t="s">
        <v>127</v>
      </c>
      <c r="G50" s="366"/>
      <c r="H50" s="395" t="str">
        <f>IF(Nomenclature!M35&lt;0,"   Vérifiez que la somme des lignes 'Ventes' de vos fiches action ne dépasse pas la ligne 'Ventes' prévue au budget prévisionnel.","   OK")</f>
        <v>   OK</v>
      </c>
      <c r="I50" s="322"/>
      <c r="J50" s="326"/>
      <c r="K50" s="318"/>
      <c r="L50" s="373"/>
      <c r="M50" s="376"/>
      <c r="N50" s="376"/>
      <c r="O50" s="375"/>
      <c r="P50" s="375"/>
      <c r="Q50" s="375"/>
      <c r="R50" s="375"/>
      <c r="S50" s="375"/>
      <c r="T50" s="375"/>
      <c r="U50" s="375"/>
      <c r="V50" s="375"/>
      <c r="W50" s="380"/>
      <c r="X50" s="375"/>
      <c r="Y50" s="375"/>
      <c r="Z50" s="378"/>
      <c r="AA50" s="378"/>
      <c r="AB50" s="378"/>
      <c r="AC50" s="378"/>
      <c r="AD50" s="378"/>
      <c r="AE50" s="378"/>
      <c r="AF50" s="378"/>
      <c r="AG50" s="378"/>
      <c r="AH50" s="378"/>
      <c r="AI50" s="378"/>
      <c r="AJ50" s="378"/>
      <c r="AK50" s="378"/>
      <c r="AL50" s="378"/>
      <c r="AM50" s="378"/>
      <c r="AN50" s="378"/>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322"/>
      <c r="CL50" s="322"/>
      <c r="CM50" s="322"/>
      <c r="CN50" s="322"/>
      <c r="CO50" s="322"/>
      <c r="CP50" s="322"/>
      <c r="CQ50" s="322"/>
      <c r="CR50" s="322"/>
      <c r="CS50" s="322"/>
      <c r="CT50" s="322"/>
      <c r="CU50" s="322"/>
      <c r="CV50" s="322"/>
      <c r="EE50" s="338"/>
    </row>
    <row r="51" spans="1:135" ht="12.75">
      <c r="A51" s="35"/>
      <c r="B51" s="35"/>
      <c r="C51" s="35"/>
      <c r="D51" s="1463"/>
      <c r="F51" s="353" t="s">
        <v>582</v>
      </c>
      <c r="G51" s="366"/>
      <c r="H51" s="389" t="str">
        <f>IF(Nomenclature!M36&lt;0,"   Vérifiez que la somme des lignes 'Subvention' de vos fiches action ne dépasse pas la ligne 'Subvention' prévue au budget prévisionnel.","   OK")</f>
        <v>   OK</v>
      </c>
      <c r="I51" s="322"/>
      <c r="J51" s="326"/>
      <c r="K51" s="318"/>
      <c r="L51" s="373"/>
      <c r="M51" s="376"/>
      <c r="N51" s="376"/>
      <c r="O51" s="375"/>
      <c r="P51" s="375"/>
      <c r="Q51" s="375"/>
      <c r="R51" s="375"/>
      <c r="S51" s="375"/>
      <c r="T51" s="375"/>
      <c r="U51" s="375"/>
      <c r="V51" s="375"/>
      <c r="W51" s="380"/>
      <c r="X51" s="375"/>
      <c r="Y51" s="375"/>
      <c r="Z51" s="378"/>
      <c r="AA51" s="378"/>
      <c r="AB51" s="378"/>
      <c r="AC51" s="378"/>
      <c r="AD51" s="378"/>
      <c r="AE51" s="378"/>
      <c r="AF51" s="378"/>
      <c r="AG51" s="378"/>
      <c r="AH51" s="378"/>
      <c r="AI51" s="378"/>
      <c r="AJ51" s="378"/>
      <c r="AK51" s="378"/>
      <c r="AL51" s="378"/>
      <c r="AM51" s="378"/>
      <c r="AN51" s="378"/>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c r="CM51" s="322"/>
      <c r="CN51" s="322"/>
      <c r="CO51" s="322"/>
      <c r="CP51" s="322"/>
      <c r="CQ51" s="322"/>
      <c r="CR51" s="322"/>
      <c r="CS51" s="322"/>
      <c r="CT51" s="322"/>
      <c r="CU51" s="322"/>
      <c r="CV51" s="322"/>
      <c r="EE51" s="338"/>
    </row>
    <row r="52" spans="1:135" ht="12.75">
      <c r="A52" s="35"/>
      <c r="B52" s="35"/>
      <c r="C52" s="35"/>
      <c r="D52" s="1463"/>
      <c r="F52" s="344" t="s">
        <v>748</v>
      </c>
      <c r="G52" s="366"/>
      <c r="H52" s="390" t="str">
        <f>IF(Nomenclature!M37&lt;0,"   Vérifiez que la somme des lignes 'CNDS' de vos fiches action ne dépasse pas la ligne 'CNDS' prévue au budget prévisionnel.","   OK")</f>
        <v>   OK</v>
      </c>
      <c r="I52" s="322"/>
      <c r="J52" s="326"/>
      <c r="K52" s="318"/>
      <c r="L52" s="373"/>
      <c r="M52" s="376"/>
      <c r="N52" s="376"/>
      <c r="O52" s="375"/>
      <c r="P52" s="375"/>
      <c r="Q52" s="375"/>
      <c r="R52" s="375"/>
      <c r="S52" s="375"/>
      <c r="T52" s="375"/>
      <c r="U52" s="375"/>
      <c r="V52" s="375"/>
      <c r="W52" s="380"/>
      <c r="X52" s="375"/>
      <c r="Y52" s="375"/>
      <c r="Z52" s="378"/>
      <c r="AA52" s="378"/>
      <c r="AB52" s="378"/>
      <c r="AC52" s="378"/>
      <c r="AD52" s="378"/>
      <c r="AE52" s="378"/>
      <c r="AF52" s="378"/>
      <c r="AG52" s="378"/>
      <c r="AH52" s="378"/>
      <c r="AI52" s="378"/>
      <c r="AJ52" s="378"/>
      <c r="AK52" s="378"/>
      <c r="AL52" s="378"/>
      <c r="AM52" s="378"/>
      <c r="AN52" s="378"/>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EE52" s="338"/>
    </row>
    <row r="53" spans="1:135" ht="12.75">
      <c r="A53" s="35"/>
      <c r="B53" s="35"/>
      <c r="C53" s="35"/>
      <c r="D53" s="1463"/>
      <c r="F53" s="344" t="s">
        <v>851</v>
      </c>
      <c r="G53" s="366"/>
      <c r="H53" s="390" t="str">
        <f>IF(Nomenclature!M38&lt;0,"   Vérifiez que la somme des lignes 'Autres produits de gestion courante' de vos fiches action ne dépasse pas la ligne 'Autres produits de gestion courante' prévue au budget prévisionnel.","   OK")</f>
        <v>   OK</v>
      </c>
      <c r="I53" s="322"/>
      <c r="J53" s="326"/>
      <c r="K53" s="318"/>
      <c r="L53" s="373"/>
      <c r="M53" s="376"/>
      <c r="N53" s="376"/>
      <c r="O53" s="375"/>
      <c r="P53" s="375"/>
      <c r="Q53" s="375"/>
      <c r="R53" s="375"/>
      <c r="S53" s="375"/>
      <c r="T53" s="375"/>
      <c r="U53" s="375"/>
      <c r="V53" s="375"/>
      <c r="W53" s="380"/>
      <c r="X53" s="375"/>
      <c r="Y53" s="375"/>
      <c r="Z53" s="378"/>
      <c r="AA53" s="378"/>
      <c r="AB53" s="378"/>
      <c r="AC53" s="378"/>
      <c r="AD53" s="378"/>
      <c r="AE53" s="378"/>
      <c r="AF53" s="378"/>
      <c r="AG53" s="378"/>
      <c r="AH53" s="378"/>
      <c r="AI53" s="378"/>
      <c r="AJ53" s="378"/>
      <c r="AK53" s="378"/>
      <c r="AL53" s="378"/>
      <c r="AM53" s="378"/>
      <c r="AN53" s="378"/>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22"/>
      <c r="CA53" s="322"/>
      <c r="CB53" s="322"/>
      <c r="CC53" s="322"/>
      <c r="CD53" s="322"/>
      <c r="CE53" s="322"/>
      <c r="CF53" s="322"/>
      <c r="CG53" s="322"/>
      <c r="CH53" s="322"/>
      <c r="CI53" s="322"/>
      <c r="CJ53" s="322"/>
      <c r="CK53" s="322"/>
      <c r="CL53" s="322"/>
      <c r="CM53" s="322"/>
      <c r="CN53" s="322"/>
      <c r="CO53" s="322"/>
      <c r="CP53" s="322"/>
      <c r="CQ53" s="322"/>
      <c r="CR53" s="322"/>
      <c r="CS53" s="322"/>
      <c r="CT53" s="322"/>
      <c r="CU53" s="322"/>
      <c r="CV53" s="322"/>
      <c r="EE53" s="338"/>
    </row>
    <row r="54" spans="1:135" ht="12.75">
      <c r="A54" s="35"/>
      <c r="B54" s="35"/>
      <c r="C54" s="35"/>
      <c r="D54" s="1463"/>
      <c r="F54" s="344" t="s">
        <v>852</v>
      </c>
      <c r="G54" s="366"/>
      <c r="H54" s="390" t="str">
        <f>IF(Nomenclature!M39&lt;0,"   Vérifiez que la somme des lignes 'Reprise sur amortisement' de vos fiches action ne dépasse pas la ligne 'Reprise sur amortisement' prévue au budget prévisionnel.","   OK")</f>
        <v>   OK</v>
      </c>
      <c r="I54" s="322"/>
      <c r="J54" s="326"/>
      <c r="K54" s="318"/>
      <c r="L54" s="373"/>
      <c r="M54" s="376"/>
      <c r="N54" s="376"/>
      <c r="O54" s="375"/>
      <c r="P54" s="375"/>
      <c r="Q54" s="375"/>
      <c r="R54" s="375"/>
      <c r="S54" s="375"/>
      <c r="T54" s="375"/>
      <c r="U54" s="375"/>
      <c r="V54" s="375"/>
      <c r="W54" s="380"/>
      <c r="X54" s="375"/>
      <c r="Y54" s="375"/>
      <c r="Z54" s="378"/>
      <c r="AA54" s="378"/>
      <c r="AB54" s="378"/>
      <c r="AC54" s="378"/>
      <c r="AD54" s="378"/>
      <c r="AE54" s="378"/>
      <c r="AF54" s="378"/>
      <c r="AG54" s="378"/>
      <c r="AH54" s="378"/>
      <c r="AI54" s="378"/>
      <c r="AJ54" s="378"/>
      <c r="AK54" s="378"/>
      <c r="AL54" s="378"/>
      <c r="AM54" s="378"/>
      <c r="AN54" s="378"/>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322"/>
      <c r="CA54" s="322"/>
      <c r="CB54" s="322"/>
      <c r="CC54" s="322"/>
      <c r="CD54" s="322"/>
      <c r="CE54" s="322"/>
      <c r="CF54" s="322"/>
      <c r="CG54" s="322"/>
      <c r="CH54" s="322"/>
      <c r="CI54" s="322"/>
      <c r="CJ54" s="322"/>
      <c r="CK54" s="322"/>
      <c r="CL54" s="322"/>
      <c r="CM54" s="322"/>
      <c r="CN54" s="322"/>
      <c r="CO54" s="322"/>
      <c r="CP54" s="322"/>
      <c r="CQ54" s="322"/>
      <c r="CR54" s="322"/>
      <c r="CS54" s="322"/>
      <c r="CT54" s="322"/>
      <c r="CU54" s="322"/>
      <c r="CV54" s="322"/>
      <c r="EE54" s="338"/>
    </row>
    <row r="55" spans="1:100" ht="12.75">
      <c r="A55" s="35"/>
      <c r="B55" s="35"/>
      <c r="C55" s="35"/>
      <c r="D55" s="1464"/>
      <c r="F55" s="350" t="s">
        <v>48</v>
      </c>
      <c r="G55" s="366"/>
      <c r="H55" s="391" t="str">
        <f>IF(Nomenclature!M40&lt;0,"   Vérifiez que la somme des lignes 'Contribution volontaire' de vos fiches action ne dépasse pas la ligne 'Contribution volontaire' prévue au budget prévisionnel.","   OK")</f>
        <v>   OK</v>
      </c>
      <c r="I55" s="322"/>
      <c r="J55" s="326"/>
      <c r="K55" s="318"/>
      <c r="L55" s="373"/>
      <c r="M55" s="376"/>
      <c r="N55" s="376"/>
      <c r="O55" s="375"/>
      <c r="P55" s="375"/>
      <c r="Q55" s="375"/>
      <c r="R55" s="375"/>
      <c r="S55" s="375"/>
      <c r="T55" s="375"/>
      <c r="U55" s="375"/>
      <c r="V55" s="375"/>
      <c r="W55" s="380"/>
      <c r="X55" s="375"/>
      <c r="Y55" s="375"/>
      <c r="Z55" s="378"/>
      <c r="AA55" s="378"/>
      <c r="AB55" s="378"/>
      <c r="AC55" s="378"/>
      <c r="AD55" s="378"/>
      <c r="AE55" s="378"/>
      <c r="AF55" s="378"/>
      <c r="AG55" s="378"/>
      <c r="AH55" s="378"/>
      <c r="AI55" s="378"/>
      <c r="AJ55" s="378"/>
      <c r="AK55" s="378"/>
      <c r="AL55" s="378"/>
      <c r="AM55" s="378"/>
      <c r="AN55" s="378"/>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322"/>
      <c r="CA55" s="322"/>
      <c r="CB55" s="322"/>
      <c r="CC55" s="322"/>
      <c r="CD55" s="322"/>
      <c r="CE55" s="322"/>
      <c r="CF55" s="322"/>
      <c r="CG55" s="322"/>
      <c r="CH55" s="322"/>
      <c r="CI55" s="322"/>
      <c r="CJ55" s="322"/>
      <c r="CK55" s="322"/>
      <c r="CL55" s="322"/>
      <c r="CM55" s="322"/>
      <c r="CN55" s="322"/>
      <c r="CO55" s="322"/>
      <c r="CP55" s="322"/>
      <c r="CQ55" s="322"/>
      <c r="CR55" s="322"/>
      <c r="CS55" s="322"/>
      <c r="CT55" s="322"/>
      <c r="CU55" s="322"/>
      <c r="CV55" s="322"/>
    </row>
    <row r="56" spans="1:100" ht="12.75">
      <c r="A56" s="35"/>
      <c r="B56" s="35"/>
      <c r="C56" s="35"/>
      <c r="D56" s="35"/>
      <c r="E56" s="35"/>
      <c r="F56" s="35"/>
      <c r="G56" s="35"/>
      <c r="H56" s="35"/>
      <c r="I56" s="322"/>
      <c r="J56" s="326"/>
      <c r="K56" s="318"/>
      <c r="L56" s="373"/>
      <c r="M56" s="376"/>
      <c r="N56" s="376"/>
      <c r="O56" s="375"/>
      <c r="P56" s="375"/>
      <c r="Q56" s="375"/>
      <c r="R56" s="375"/>
      <c r="S56" s="375"/>
      <c r="T56" s="375"/>
      <c r="U56" s="375"/>
      <c r="V56" s="375"/>
      <c r="W56" s="380"/>
      <c r="X56" s="375"/>
      <c r="Y56" s="375"/>
      <c r="Z56" s="378"/>
      <c r="AA56" s="378"/>
      <c r="AB56" s="378"/>
      <c r="AC56" s="378"/>
      <c r="AD56" s="378"/>
      <c r="AE56" s="378"/>
      <c r="AF56" s="378"/>
      <c r="AG56" s="378"/>
      <c r="AH56" s="378"/>
      <c r="AI56" s="378"/>
      <c r="AJ56" s="378"/>
      <c r="AK56" s="378"/>
      <c r="AL56" s="378"/>
      <c r="AM56" s="378"/>
      <c r="AN56" s="378"/>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322"/>
      <c r="CN56" s="322"/>
      <c r="CO56" s="322"/>
      <c r="CP56" s="322"/>
      <c r="CQ56" s="322"/>
      <c r="CR56" s="322"/>
      <c r="CS56" s="322"/>
      <c r="CT56" s="322"/>
      <c r="CU56" s="322"/>
      <c r="CV56" s="322"/>
    </row>
    <row r="57" spans="1:100" ht="12.75">
      <c r="A57" s="35"/>
      <c r="B57" s="35"/>
      <c r="C57" s="35"/>
      <c r="D57" s="35"/>
      <c r="E57" s="35"/>
      <c r="F57" s="35"/>
      <c r="G57" s="35"/>
      <c r="H57" s="35"/>
      <c r="I57" s="322"/>
      <c r="J57" s="326"/>
      <c r="K57" s="318"/>
      <c r="L57" s="373"/>
      <c r="M57" s="376"/>
      <c r="N57" s="376"/>
      <c r="O57" s="375"/>
      <c r="P57" s="375"/>
      <c r="Q57" s="375"/>
      <c r="R57" s="375"/>
      <c r="S57" s="375"/>
      <c r="T57" s="375"/>
      <c r="U57" s="375"/>
      <c r="V57" s="375"/>
      <c r="W57" s="380"/>
      <c r="X57" s="375"/>
      <c r="Y57" s="375"/>
      <c r="Z57" s="378"/>
      <c r="AA57" s="378"/>
      <c r="AB57" s="378"/>
      <c r="AC57" s="378"/>
      <c r="AD57" s="378"/>
      <c r="AE57" s="378"/>
      <c r="AF57" s="378"/>
      <c r="AG57" s="378"/>
      <c r="AH57" s="378"/>
      <c r="AI57" s="378"/>
      <c r="AJ57" s="378"/>
      <c r="AK57" s="378"/>
      <c r="AL57" s="378"/>
      <c r="AM57" s="378"/>
      <c r="AN57" s="378"/>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2"/>
      <c r="BT57" s="322"/>
      <c r="BU57" s="322"/>
      <c r="BV57" s="322"/>
      <c r="BW57" s="322"/>
      <c r="BX57" s="322"/>
      <c r="BY57" s="322"/>
      <c r="BZ57" s="322"/>
      <c r="CA57" s="322"/>
      <c r="CB57" s="322"/>
      <c r="CC57" s="322"/>
      <c r="CD57" s="322"/>
      <c r="CE57" s="322"/>
      <c r="CF57" s="322"/>
      <c r="CG57" s="322"/>
      <c r="CH57" s="322"/>
      <c r="CI57" s="322"/>
      <c r="CJ57" s="322"/>
      <c r="CK57" s="322"/>
      <c r="CL57" s="322"/>
      <c r="CM57" s="322"/>
      <c r="CN57" s="322"/>
      <c r="CO57" s="322"/>
      <c r="CP57" s="322"/>
      <c r="CQ57" s="322"/>
      <c r="CR57" s="322"/>
      <c r="CS57" s="322"/>
      <c r="CT57" s="322"/>
      <c r="CU57" s="322"/>
      <c r="CV57" s="322"/>
    </row>
    <row r="58" spans="1:100" ht="12.75">
      <c r="A58" s="35"/>
      <c r="B58" s="35"/>
      <c r="C58" s="35"/>
      <c r="D58" s="35"/>
      <c r="E58" s="35"/>
      <c r="F58" s="35"/>
      <c r="G58" s="35"/>
      <c r="H58" s="35"/>
      <c r="I58" s="322"/>
      <c r="J58" s="326"/>
      <c r="K58" s="318"/>
      <c r="L58" s="373"/>
      <c r="M58" s="376"/>
      <c r="N58" s="376"/>
      <c r="O58" s="375"/>
      <c r="P58" s="375"/>
      <c r="Q58" s="375"/>
      <c r="R58" s="375"/>
      <c r="S58" s="375"/>
      <c r="T58" s="375"/>
      <c r="U58" s="375"/>
      <c r="V58" s="375"/>
      <c r="W58" s="380"/>
      <c r="X58" s="375"/>
      <c r="Y58" s="375"/>
      <c r="Z58" s="378"/>
      <c r="AA58" s="378"/>
      <c r="AB58" s="378"/>
      <c r="AC58" s="378"/>
      <c r="AD58" s="378"/>
      <c r="AE58" s="378"/>
      <c r="AF58" s="378"/>
      <c r="AG58" s="378"/>
      <c r="AH58" s="378"/>
      <c r="AI58" s="378"/>
      <c r="AJ58" s="378"/>
      <c r="AK58" s="378"/>
      <c r="AL58" s="378"/>
      <c r="AM58" s="378"/>
      <c r="AN58" s="378"/>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c r="BW58" s="322"/>
      <c r="BX58" s="322"/>
      <c r="BY58" s="322"/>
      <c r="BZ58" s="322"/>
      <c r="CA58" s="322"/>
      <c r="CB58" s="322"/>
      <c r="CC58" s="322"/>
      <c r="CD58" s="322"/>
      <c r="CE58" s="322"/>
      <c r="CF58" s="322"/>
      <c r="CG58" s="322"/>
      <c r="CH58" s="322"/>
      <c r="CI58" s="322"/>
      <c r="CJ58" s="322"/>
      <c r="CK58" s="322"/>
      <c r="CL58" s="322"/>
      <c r="CM58" s="322"/>
      <c r="CN58" s="322"/>
      <c r="CO58" s="322"/>
      <c r="CP58" s="322"/>
      <c r="CQ58" s="322"/>
      <c r="CR58" s="322"/>
      <c r="CS58" s="322"/>
      <c r="CT58" s="322"/>
      <c r="CU58" s="322"/>
      <c r="CV58" s="322"/>
    </row>
    <row r="59" spans="1:100" ht="12.75">
      <c r="A59" s="35"/>
      <c r="B59" s="35"/>
      <c r="C59" s="35"/>
      <c r="D59" s="35"/>
      <c r="E59" s="35"/>
      <c r="F59" s="35"/>
      <c r="G59" s="35"/>
      <c r="H59" s="35"/>
      <c r="I59" s="322"/>
      <c r="J59" s="326"/>
      <c r="K59" s="318"/>
      <c r="L59" s="373"/>
      <c r="M59" s="376"/>
      <c r="N59" s="376"/>
      <c r="O59" s="375"/>
      <c r="P59" s="375"/>
      <c r="Q59" s="375"/>
      <c r="R59" s="375"/>
      <c r="S59" s="375"/>
      <c r="T59" s="375"/>
      <c r="U59" s="375"/>
      <c r="V59" s="375"/>
      <c r="W59" s="380"/>
      <c r="X59" s="375"/>
      <c r="Y59" s="375"/>
      <c r="Z59" s="378"/>
      <c r="AA59" s="378"/>
      <c r="AB59" s="378"/>
      <c r="AC59" s="378"/>
      <c r="AD59" s="378"/>
      <c r="AE59" s="378"/>
      <c r="AF59" s="378"/>
      <c r="AG59" s="378"/>
      <c r="AH59" s="378"/>
      <c r="AI59" s="378"/>
      <c r="AJ59" s="378"/>
      <c r="AK59" s="378"/>
      <c r="AL59" s="378"/>
      <c r="AM59" s="378"/>
      <c r="AN59" s="378"/>
      <c r="AO59" s="322"/>
      <c r="AP59" s="322"/>
      <c r="AQ59" s="322"/>
      <c r="AR59" s="322"/>
      <c r="AS59" s="322"/>
      <c r="AT59" s="322"/>
      <c r="AU59" s="322"/>
      <c r="AV59" s="322"/>
      <c r="AW59" s="322"/>
      <c r="AX59" s="322"/>
      <c r="AY59" s="322"/>
      <c r="AZ59" s="322"/>
      <c r="BA59" s="322"/>
      <c r="BB59" s="322"/>
      <c r="BC59" s="322"/>
      <c r="BD59" s="322"/>
      <c r="BE59" s="322"/>
      <c r="BF59" s="322"/>
      <c r="BG59" s="322"/>
      <c r="BH59" s="322"/>
      <c r="BI59" s="322"/>
      <c r="BJ59" s="322"/>
      <c r="BK59" s="322"/>
      <c r="BL59" s="322"/>
      <c r="BM59" s="322"/>
      <c r="BN59" s="322"/>
      <c r="BO59" s="322"/>
      <c r="BP59" s="322"/>
      <c r="BQ59" s="322"/>
      <c r="BR59" s="322"/>
      <c r="BS59" s="322"/>
      <c r="BT59" s="322"/>
      <c r="BU59" s="322"/>
      <c r="BV59" s="322"/>
      <c r="BW59" s="322"/>
      <c r="BX59" s="322"/>
      <c r="BY59" s="322"/>
      <c r="BZ59" s="322"/>
      <c r="CA59" s="322"/>
      <c r="CB59" s="322"/>
      <c r="CC59" s="322"/>
      <c r="CD59" s="322"/>
      <c r="CE59" s="322"/>
      <c r="CF59" s="322"/>
      <c r="CG59" s="322"/>
      <c r="CH59" s="322"/>
      <c r="CI59" s="322"/>
      <c r="CJ59" s="322"/>
      <c r="CK59" s="322"/>
      <c r="CL59" s="322"/>
      <c r="CM59" s="322"/>
      <c r="CN59" s="322"/>
      <c r="CO59" s="322"/>
      <c r="CP59" s="322"/>
      <c r="CQ59" s="322"/>
      <c r="CR59" s="322"/>
      <c r="CS59" s="322"/>
      <c r="CT59" s="322"/>
      <c r="CU59" s="322"/>
      <c r="CV59" s="322"/>
    </row>
    <row r="60" spans="1:100" ht="12.75">
      <c r="A60" s="35"/>
      <c r="B60" s="35"/>
      <c r="C60" s="35"/>
      <c r="D60" s="35"/>
      <c r="E60" s="35"/>
      <c r="F60" s="35"/>
      <c r="G60" s="35"/>
      <c r="H60" s="35"/>
      <c r="I60" s="322"/>
      <c r="J60" s="326"/>
      <c r="K60" s="318"/>
      <c r="L60" s="373"/>
      <c r="M60" s="376"/>
      <c r="N60" s="376"/>
      <c r="O60" s="375"/>
      <c r="P60" s="375"/>
      <c r="Q60" s="375"/>
      <c r="R60" s="375"/>
      <c r="S60" s="375"/>
      <c r="T60" s="375"/>
      <c r="U60" s="375"/>
      <c r="V60" s="375"/>
      <c r="W60" s="380"/>
      <c r="X60" s="375"/>
      <c r="Y60" s="375"/>
      <c r="Z60" s="378"/>
      <c r="AA60" s="378"/>
      <c r="AB60" s="378"/>
      <c r="AC60" s="378"/>
      <c r="AD60" s="378"/>
      <c r="AE60" s="378"/>
      <c r="AF60" s="378"/>
      <c r="AG60" s="378"/>
      <c r="AH60" s="378"/>
      <c r="AI60" s="378"/>
      <c r="AJ60" s="378"/>
      <c r="AK60" s="378"/>
      <c r="AL60" s="378"/>
      <c r="AM60" s="378"/>
      <c r="AN60" s="378"/>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c r="BV60" s="322"/>
      <c r="BW60" s="322"/>
      <c r="BX60" s="322"/>
      <c r="BY60" s="322"/>
      <c r="BZ60" s="322"/>
      <c r="CA60" s="322"/>
      <c r="CB60" s="322"/>
      <c r="CC60" s="322"/>
      <c r="CD60" s="322"/>
      <c r="CE60" s="322"/>
      <c r="CF60" s="322"/>
      <c r="CG60" s="322"/>
      <c r="CH60" s="322"/>
      <c r="CI60" s="322"/>
      <c r="CJ60" s="322"/>
      <c r="CK60" s="322"/>
      <c r="CL60" s="322"/>
      <c r="CM60" s="322"/>
      <c r="CN60" s="322"/>
      <c r="CO60" s="322"/>
      <c r="CP60" s="322"/>
      <c r="CQ60" s="322"/>
      <c r="CR60" s="322"/>
      <c r="CS60" s="322"/>
      <c r="CT60" s="322"/>
      <c r="CU60" s="322"/>
      <c r="CV60" s="322"/>
    </row>
    <row r="61" spans="1:100" ht="12.75">
      <c r="A61" s="35"/>
      <c r="B61" s="35"/>
      <c r="C61" s="35"/>
      <c r="D61" s="35"/>
      <c r="E61" s="35"/>
      <c r="F61" s="35"/>
      <c r="G61" s="35"/>
      <c r="H61" s="35"/>
      <c r="I61" s="322"/>
      <c r="J61" s="326"/>
      <c r="K61" s="318"/>
      <c r="L61" s="373"/>
      <c r="M61" s="376"/>
      <c r="N61" s="376"/>
      <c r="O61" s="375"/>
      <c r="P61" s="375"/>
      <c r="Q61" s="375"/>
      <c r="R61" s="375"/>
      <c r="S61" s="375"/>
      <c r="T61" s="375"/>
      <c r="U61" s="375"/>
      <c r="V61" s="375"/>
      <c r="W61" s="380"/>
      <c r="X61" s="375"/>
      <c r="Y61" s="375"/>
      <c r="Z61" s="378"/>
      <c r="AA61" s="378"/>
      <c r="AB61" s="378"/>
      <c r="AC61" s="378"/>
      <c r="AD61" s="378"/>
      <c r="AE61" s="378"/>
      <c r="AF61" s="378"/>
      <c r="AG61" s="378"/>
      <c r="AH61" s="378"/>
      <c r="AI61" s="378"/>
      <c r="AJ61" s="378"/>
      <c r="AK61" s="378"/>
      <c r="AL61" s="378"/>
      <c r="AM61" s="378"/>
      <c r="AN61" s="378"/>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322"/>
      <c r="BY61" s="322"/>
      <c r="BZ61" s="322"/>
      <c r="CA61" s="322"/>
      <c r="CB61" s="322"/>
      <c r="CC61" s="322"/>
      <c r="CD61" s="322"/>
      <c r="CE61" s="322"/>
      <c r="CF61" s="322"/>
      <c r="CG61" s="322"/>
      <c r="CH61" s="322"/>
      <c r="CI61" s="322"/>
      <c r="CJ61" s="322"/>
      <c r="CK61" s="322"/>
      <c r="CL61" s="322"/>
      <c r="CM61" s="322"/>
      <c r="CN61" s="322"/>
      <c r="CO61" s="322"/>
      <c r="CP61" s="322"/>
      <c r="CQ61" s="322"/>
      <c r="CR61" s="322"/>
      <c r="CS61" s="322"/>
      <c r="CT61" s="322"/>
      <c r="CU61" s="322"/>
      <c r="CV61" s="322"/>
    </row>
    <row r="62" spans="1:100" ht="12.75">
      <c r="A62" s="35"/>
      <c r="B62" s="35"/>
      <c r="C62" s="35"/>
      <c r="D62" s="35"/>
      <c r="E62" s="35"/>
      <c r="F62" s="35"/>
      <c r="G62" s="35"/>
      <c r="H62" s="35"/>
      <c r="I62" s="322"/>
      <c r="J62" s="326"/>
      <c r="K62" s="318"/>
      <c r="L62" s="373"/>
      <c r="M62" s="376"/>
      <c r="N62" s="376"/>
      <c r="O62" s="375"/>
      <c r="P62" s="375"/>
      <c r="Q62" s="375"/>
      <c r="R62" s="375"/>
      <c r="S62" s="375"/>
      <c r="T62" s="375"/>
      <c r="U62" s="375"/>
      <c r="V62" s="375"/>
      <c r="W62" s="380"/>
      <c r="X62" s="375"/>
      <c r="Y62" s="375"/>
      <c r="Z62" s="378"/>
      <c r="AA62" s="378"/>
      <c r="AB62" s="378"/>
      <c r="AC62" s="378"/>
      <c r="AD62" s="378"/>
      <c r="AE62" s="378"/>
      <c r="AF62" s="378"/>
      <c r="AG62" s="378"/>
      <c r="AH62" s="378"/>
      <c r="AI62" s="378"/>
      <c r="AJ62" s="378"/>
      <c r="AK62" s="378"/>
      <c r="AL62" s="378"/>
      <c r="AM62" s="378"/>
      <c r="AN62" s="378"/>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row>
    <row r="63" spans="1:100" ht="12.75">
      <c r="A63" s="35"/>
      <c r="B63" s="35"/>
      <c r="C63" s="35"/>
      <c r="D63" s="35"/>
      <c r="E63" s="35"/>
      <c r="F63" s="35"/>
      <c r="G63" s="35"/>
      <c r="H63" s="35"/>
      <c r="I63" s="322"/>
      <c r="J63" s="326"/>
      <c r="K63" s="318"/>
      <c r="L63" s="373"/>
      <c r="M63" s="376"/>
      <c r="N63" s="376"/>
      <c r="O63" s="375"/>
      <c r="P63" s="375"/>
      <c r="Q63" s="375"/>
      <c r="R63" s="375"/>
      <c r="S63" s="375"/>
      <c r="T63" s="375"/>
      <c r="U63" s="375"/>
      <c r="V63" s="375"/>
      <c r="W63" s="380"/>
      <c r="X63" s="375"/>
      <c r="Y63" s="375"/>
      <c r="Z63" s="378"/>
      <c r="AA63" s="378"/>
      <c r="AB63" s="378"/>
      <c r="AC63" s="378"/>
      <c r="AD63" s="378"/>
      <c r="AE63" s="378"/>
      <c r="AF63" s="378"/>
      <c r="AG63" s="378"/>
      <c r="AH63" s="378"/>
      <c r="AI63" s="378"/>
      <c r="AJ63" s="378"/>
      <c r="AK63" s="378"/>
      <c r="AL63" s="378"/>
      <c r="AM63" s="378"/>
      <c r="AN63" s="378"/>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322"/>
      <c r="CN63" s="322"/>
      <c r="CO63" s="322"/>
      <c r="CP63" s="322"/>
      <c r="CQ63" s="322"/>
      <c r="CR63" s="322"/>
      <c r="CS63" s="322"/>
      <c r="CT63" s="322"/>
      <c r="CU63" s="322"/>
      <c r="CV63" s="322"/>
    </row>
    <row r="64" spans="1:100" ht="12.75">
      <c r="A64" s="35"/>
      <c r="B64" s="35"/>
      <c r="C64" s="35"/>
      <c r="D64" s="35"/>
      <c r="E64" s="35"/>
      <c r="F64" s="35"/>
      <c r="G64" s="35"/>
      <c r="H64" s="35"/>
      <c r="I64" s="322"/>
      <c r="J64" s="326"/>
      <c r="K64" s="318"/>
      <c r="L64" s="373"/>
      <c r="M64" s="376"/>
      <c r="N64" s="376"/>
      <c r="O64" s="375"/>
      <c r="P64" s="375"/>
      <c r="Q64" s="375"/>
      <c r="R64" s="375"/>
      <c r="S64" s="375"/>
      <c r="T64" s="375"/>
      <c r="U64" s="375"/>
      <c r="V64" s="375"/>
      <c r="W64" s="380"/>
      <c r="X64" s="375"/>
      <c r="Y64" s="375"/>
      <c r="Z64" s="378"/>
      <c r="AA64" s="378"/>
      <c r="AB64" s="378"/>
      <c r="AC64" s="378"/>
      <c r="AD64" s="378"/>
      <c r="AE64" s="378"/>
      <c r="AF64" s="378"/>
      <c r="AG64" s="378"/>
      <c r="AH64" s="378"/>
      <c r="AI64" s="378"/>
      <c r="AJ64" s="378"/>
      <c r="AK64" s="378"/>
      <c r="AL64" s="378"/>
      <c r="AM64" s="378"/>
      <c r="AN64" s="378"/>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322"/>
      <c r="CN64" s="322"/>
      <c r="CO64" s="322"/>
      <c r="CP64" s="322"/>
      <c r="CQ64" s="322"/>
      <c r="CR64" s="322"/>
      <c r="CS64" s="322"/>
      <c r="CT64" s="322"/>
      <c r="CU64" s="322"/>
      <c r="CV64" s="322"/>
    </row>
    <row r="65" spans="1:100" ht="12.75">
      <c r="A65" s="35"/>
      <c r="B65" s="35"/>
      <c r="C65" s="35"/>
      <c r="D65" s="35"/>
      <c r="E65" s="35"/>
      <c r="F65" s="35"/>
      <c r="G65" s="35"/>
      <c r="H65" s="35"/>
      <c r="I65" s="322"/>
      <c r="J65" s="326"/>
      <c r="K65" s="318"/>
      <c r="L65" s="373"/>
      <c r="M65" s="376"/>
      <c r="N65" s="376"/>
      <c r="O65" s="375"/>
      <c r="P65" s="375"/>
      <c r="Q65" s="375"/>
      <c r="R65" s="375"/>
      <c r="S65" s="375"/>
      <c r="T65" s="375"/>
      <c r="U65" s="375"/>
      <c r="V65" s="375"/>
      <c r="W65" s="380"/>
      <c r="X65" s="375"/>
      <c r="Y65" s="375"/>
      <c r="Z65" s="378"/>
      <c r="AA65" s="378"/>
      <c r="AB65" s="378"/>
      <c r="AC65" s="378"/>
      <c r="AD65" s="378"/>
      <c r="AE65" s="378"/>
      <c r="AF65" s="378"/>
      <c r="AG65" s="378"/>
      <c r="AH65" s="378"/>
      <c r="AI65" s="378"/>
      <c r="AJ65" s="378"/>
      <c r="AK65" s="378"/>
      <c r="AL65" s="378"/>
      <c r="AM65" s="378"/>
      <c r="AN65" s="378"/>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c r="BT65" s="322"/>
      <c r="BU65" s="322"/>
      <c r="BV65" s="322"/>
      <c r="BW65" s="322"/>
      <c r="BX65" s="322"/>
      <c r="BY65" s="322"/>
      <c r="BZ65" s="322"/>
      <c r="CA65" s="322"/>
      <c r="CB65" s="322"/>
      <c r="CC65" s="322"/>
      <c r="CD65" s="322"/>
      <c r="CE65" s="322"/>
      <c r="CF65" s="322"/>
      <c r="CG65" s="322"/>
      <c r="CH65" s="322"/>
      <c r="CI65" s="322"/>
      <c r="CJ65" s="322"/>
      <c r="CK65" s="322"/>
      <c r="CL65" s="322"/>
      <c r="CM65" s="322"/>
      <c r="CN65" s="322"/>
      <c r="CO65" s="322"/>
      <c r="CP65" s="322"/>
      <c r="CQ65" s="322"/>
      <c r="CR65" s="322"/>
      <c r="CS65" s="322"/>
      <c r="CT65" s="322"/>
      <c r="CU65" s="322"/>
      <c r="CV65" s="322"/>
    </row>
    <row r="66" spans="1:100" ht="12.75">
      <c r="A66" s="35"/>
      <c r="B66" s="35"/>
      <c r="C66" s="35"/>
      <c r="D66" s="35"/>
      <c r="E66" s="35"/>
      <c r="F66" s="35"/>
      <c r="G66" s="35"/>
      <c r="H66" s="35"/>
      <c r="I66" s="322"/>
      <c r="J66" s="326"/>
      <c r="K66" s="318"/>
      <c r="L66" s="373"/>
      <c r="M66" s="376"/>
      <c r="N66" s="376"/>
      <c r="O66" s="375"/>
      <c r="P66" s="375"/>
      <c r="Q66" s="375"/>
      <c r="R66" s="375"/>
      <c r="S66" s="375"/>
      <c r="T66" s="375"/>
      <c r="U66" s="375"/>
      <c r="V66" s="375"/>
      <c r="W66" s="380"/>
      <c r="X66" s="375"/>
      <c r="Y66" s="375"/>
      <c r="Z66" s="378"/>
      <c r="AA66" s="378"/>
      <c r="AB66" s="378"/>
      <c r="AC66" s="378"/>
      <c r="AD66" s="378"/>
      <c r="AE66" s="378"/>
      <c r="AF66" s="378"/>
      <c r="AG66" s="378"/>
      <c r="AH66" s="378"/>
      <c r="AI66" s="378"/>
      <c r="AJ66" s="378"/>
      <c r="AK66" s="378"/>
      <c r="AL66" s="378"/>
      <c r="AM66" s="378"/>
      <c r="AN66" s="378"/>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c r="BT66" s="322"/>
      <c r="BU66" s="322"/>
      <c r="BV66" s="322"/>
      <c r="BW66" s="322"/>
      <c r="BX66" s="322"/>
      <c r="BY66" s="322"/>
      <c r="BZ66" s="322"/>
      <c r="CA66" s="322"/>
      <c r="CB66" s="322"/>
      <c r="CC66" s="322"/>
      <c r="CD66" s="322"/>
      <c r="CE66" s="322"/>
      <c r="CF66" s="322"/>
      <c r="CG66" s="322"/>
      <c r="CH66" s="322"/>
      <c r="CI66" s="322"/>
      <c r="CJ66" s="322"/>
      <c r="CK66" s="322"/>
      <c r="CL66" s="322"/>
      <c r="CM66" s="322"/>
      <c r="CN66" s="322"/>
      <c r="CO66" s="322"/>
      <c r="CP66" s="322"/>
      <c r="CQ66" s="322"/>
      <c r="CR66" s="322"/>
      <c r="CS66" s="322"/>
      <c r="CT66" s="322"/>
      <c r="CU66" s="322"/>
      <c r="CV66" s="322"/>
    </row>
    <row r="67" spans="1:100" ht="12.75">
      <c r="A67" s="35"/>
      <c r="B67" s="35"/>
      <c r="C67" s="35"/>
      <c r="D67" s="35"/>
      <c r="E67" s="35"/>
      <c r="F67" s="35"/>
      <c r="G67" s="35"/>
      <c r="H67" s="35"/>
      <c r="I67" s="322"/>
      <c r="J67" s="326"/>
      <c r="K67" s="318"/>
      <c r="L67" s="373"/>
      <c r="M67" s="376"/>
      <c r="N67" s="376"/>
      <c r="O67" s="375"/>
      <c r="P67" s="375"/>
      <c r="Q67" s="375"/>
      <c r="R67" s="375"/>
      <c r="S67" s="375"/>
      <c r="T67" s="375"/>
      <c r="U67" s="375"/>
      <c r="V67" s="375"/>
      <c r="W67" s="380"/>
      <c r="X67" s="375"/>
      <c r="Y67" s="375"/>
      <c r="Z67" s="378"/>
      <c r="AA67" s="378"/>
      <c r="AB67" s="378"/>
      <c r="AC67" s="378"/>
      <c r="AD67" s="378"/>
      <c r="AE67" s="378"/>
      <c r="AF67" s="378"/>
      <c r="AG67" s="378"/>
      <c r="AH67" s="378"/>
      <c r="AI67" s="378"/>
      <c r="AJ67" s="378"/>
      <c r="AK67" s="378"/>
      <c r="AL67" s="378"/>
      <c r="AM67" s="378"/>
      <c r="AN67" s="378"/>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c r="BO67" s="322"/>
      <c r="BP67" s="322"/>
      <c r="BQ67" s="322"/>
      <c r="BR67" s="322"/>
      <c r="BS67" s="322"/>
      <c r="BT67" s="322"/>
      <c r="BU67" s="322"/>
      <c r="BV67" s="322"/>
      <c r="BW67" s="322"/>
      <c r="BX67" s="322"/>
      <c r="BY67" s="322"/>
      <c r="BZ67" s="322"/>
      <c r="CA67" s="322"/>
      <c r="CB67" s="322"/>
      <c r="CC67" s="322"/>
      <c r="CD67" s="322"/>
      <c r="CE67" s="322"/>
      <c r="CF67" s="322"/>
      <c r="CG67" s="322"/>
      <c r="CH67" s="322"/>
      <c r="CI67" s="322"/>
      <c r="CJ67" s="322"/>
      <c r="CK67" s="322"/>
      <c r="CL67" s="322"/>
      <c r="CM67" s="322"/>
      <c r="CN67" s="322"/>
      <c r="CO67" s="322"/>
      <c r="CP67" s="322"/>
      <c r="CQ67" s="322"/>
      <c r="CR67" s="322"/>
      <c r="CS67" s="322"/>
      <c r="CT67" s="322"/>
      <c r="CU67" s="322"/>
      <c r="CV67" s="322"/>
    </row>
    <row r="68" spans="1:100" ht="12.75">
      <c r="A68" s="35"/>
      <c r="B68" s="35"/>
      <c r="C68" s="35"/>
      <c r="D68" s="35"/>
      <c r="E68" s="35"/>
      <c r="F68" s="35"/>
      <c r="G68" s="35"/>
      <c r="H68" s="35"/>
      <c r="I68" s="322"/>
      <c r="J68" s="326"/>
      <c r="K68" s="318"/>
      <c r="L68" s="373"/>
      <c r="M68" s="376"/>
      <c r="N68" s="376"/>
      <c r="O68" s="375"/>
      <c r="P68" s="375"/>
      <c r="Q68" s="375"/>
      <c r="R68" s="375"/>
      <c r="S68" s="375"/>
      <c r="T68" s="375"/>
      <c r="U68" s="375"/>
      <c r="V68" s="375"/>
      <c r="W68" s="380"/>
      <c r="X68" s="375"/>
      <c r="Y68" s="375"/>
      <c r="Z68" s="378"/>
      <c r="AA68" s="378"/>
      <c r="AB68" s="378"/>
      <c r="AC68" s="378"/>
      <c r="AD68" s="378"/>
      <c r="AE68" s="378"/>
      <c r="AF68" s="378"/>
      <c r="AG68" s="378"/>
      <c r="AH68" s="378"/>
      <c r="AI68" s="378"/>
      <c r="AJ68" s="378"/>
      <c r="AK68" s="378"/>
      <c r="AL68" s="378"/>
      <c r="AM68" s="378"/>
      <c r="AN68" s="378"/>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322"/>
      <c r="CA68" s="322"/>
      <c r="CB68" s="322"/>
      <c r="CC68" s="322"/>
      <c r="CD68" s="322"/>
      <c r="CE68" s="322"/>
      <c r="CF68" s="322"/>
      <c r="CG68" s="322"/>
      <c r="CH68" s="322"/>
      <c r="CI68" s="322"/>
      <c r="CJ68" s="322"/>
      <c r="CK68" s="322"/>
      <c r="CL68" s="322"/>
      <c r="CM68" s="322"/>
      <c r="CN68" s="322"/>
      <c r="CO68" s="322"/>
      <c r="CP68" s="322"/>
      <c r="CQ68" s="322"/>
      <c r="CR68" s="322"/>
      <c r="CS68" s="322"/>
      <c r="CT68" s="322"/>
      <c r="CU68" s="322"/>
      <c r="CV68" s="322"/>
    </row>
    <row r="69" spans="1:100" ht="12.75">
      <c r="A69" s="35"/>
      <c r="B69" s="35"/>
      <c r="C69" s="35"/>
      <c r="D69" s="35"/>
      <c r="E69" s="35"/>
      <c r="F69" s="35"/>
      <c r="G69" s="35"/>
      <c r="H69" s="35"/>
      <c r="I69" s="322"/>
      <c r="J69" s="326"/>
      <c r="K69" s="318"/>
      <c r="L69" s="373"/>
      <c r="M69" s="376"/>
      <c r="N69" s="376"/>
      <c r="O69" s="375"/>
      <c r="P69" s="375"/>
      <c r="Q69" s="375"/>
      <c r="R69" s="375"/>
      <c r="S69" s="375"/>
      <c r="T69" s="375"/>
      <c r="U69" s="375"/>
      <c r="V69" s="375"/>
      <c r="W69" s="380"/>
      <c r="X69" s="375"/>
      <c r="Y69" s="375"/>
      <c r="Z69" s="378"/>
      <c r="AA69" s="378"/>
      <c r="AB69" s="378"/>
      <c r="AC69" s="378"/>
      <c r="AD69" s="378"/>
      <c r="AE69" s="378"/>
      <c r="AF69" s="378"/>
      <c r="AG69" s="378"/>
      <c r="AH69" s="378"/>
      <c r="AI69" s="378"/>
      <c r="AJ69" s="378"/>
      <c r="AK69" s="378"/>
      <c r="AL69" s="378"/>
      <c r="AM69" s="378"/>
      <c r="AN69" s="378"/>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22"/>
      <c r="BV69" s="322"/>
      <c r="BW69" s="322"/>
      <c r="BX69" s="322"/>
      <c r="BY69" s="322"/>
      <c r="BZ69" s="322"/>
      <c r="CA69" s="322"/>
      <c r="CB69" s="322"/>
      <c r="CC69" s="322"/>
      <c r="CD69" s="322"/>
      <c r="CE69" s="322"/>
      <c r="CF69" s="322"/>
      <c r="CG69" s="322"/>
      <c r="CH69" s="322"/>
      <c r="CI69" s="322"/>
      <c r="CJ69" s="322"/>
      <c r="CK69" s="322"/>
      <c r="CL69" s="322"/>
      <c r="CM69" s="322"/>
      <c r="CN69" s="322"/>
      <c r="CO69" s="322"/>
      <c r="CP69" s="322"/>
      <c r="CQ69" s="322"/>
      <c r="CR69" s="322"/>
      <c r="CS69" s="322"/>
      <c r="CT69" s="322"/>
      <c r="CU69" s="322"/>
      <c r="CV69" s="322"/>
    </row>
    <row r="70" spans="1:100" ht="12.75">
      <c r="A70" s="35"/>
      <c r="B70" s="35"/>
      <c r="C70" s="35"/>
      <c r="D70" s="35"/>
      <c r="E70" s="35"/>
      <c r="F70" s="35"/>
      <c r="G70" s="35"/>
      <c r="H70" s="35"/>
      <c r="I70" s="322"/>
      <c r="J70" s="326"/>
      <c r="K70" s="318"/>
      <c r="L70" s="373"/>
      <c r="M70" s="376"/>
      <c r="N70" s="376"/>
      <c r="O70" s="375"/>
      <c r="P70" s="375"/>
      <c r="Q70" s="375"/>
      <c r="R70" s="375"/>
      <c r="S70" s="375"/>
      <c r="T70" s="375"/>
      <c r="U70" s="375"/>
      <c r="V70" s="375"/>
      <c r="W70" s="380"/>
      <c r="X70" s="375"/>
      <c r="Y70" s="375"/>
      <c r="Z70" s="378"/>
      <c r="AA70" s="378"/>
      <c r="AB70" s="378"/>
      <c r="AC70" s="378"/>
      <c r="AD70" s="378"/>
      <c r="AE70" s="378"/>
      <c r="AF70" s="378"/>
      <c r="AG70" s="378"/>
      <c r="AH70" s="378"/>
      <c r="AI70" s="378"/>
      <c r="AJ70" s="378"/>
      <c r="AK70" s="378"/>
      <c r="AL70" s="378"/>
      <c r="AM70" s="378"/>
      <c r="AN70" s="378"/>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22"/>
      <c r="BV70" s="322"/>
      <c r="BW70" s="322"/>
      <c r="BX70" s="322"/>
      <c r="BY70" s="322"/>
      <c r="BZ70" s="322"/>
      <c r="CA70" s="322"/>
      <c r="CB70" s="322"/>
      <c r="CC70" s="322"/>
      <c r="CD70" s="322"/>
      <c r="CE70" s="322"/>
      <c r="CF70" s="322"/>
      <c r="CG70" s="322"/>
      <c r="CH70" s="322"/>
      <c r="CI70" s="322"/>
      <c r="CJ70" s="322"/>
      <c r="CK70" s="322"/>
      <c r="CL70" s="322"/>
      <c r="CM70" s="322"/>
      <c r="CN70" s="322"/>
      <c r="CO70" s="322"/>
      <c r="CP70" s="322"/>
      <c r="CQ70" s="322"/>
      <c r="CR70" s="322"/>
      <c r="CS70" s="322"/>
      <c r="CT70" s="322"/>
      <c r="CU70" s="322"/>
      <c r="CV70" s="322"/>
    </row>
    <row r="71" spans="1:100" ht="12.75">
      <c r="A71" s="35"/>
      <c r="B71" s="35"/>
      <c r="C71" s="35"/>
      <c r="D71" s="35"/>
      <c r="E71" s="35"/>
      <c r="F71" s="35"/>
      <c r="G71" s="35"/>
      <c r="H71" s="35"/>
      <c r="I71" s="322"/>
      <c r="J71" s="326"/>
      <c r="K71" s="318"/>
      <c r="L71" s="373"/>
      <c r="M71" s="376"/>
      <c r="N71" s="376"/>
      <c r="O71" s="375"/>
      <c r="P71" s="375"/>
      <c r="Q71" s="375"/>
      <c r="R71" s="375"/>
      <c r="S71" s="375"/>
      <c r="T71" s="375"/>
      <c r="U71" s="375"/>
      <c r="V71" s="375"/>
      <c r="W71" s="380"/>
      <c r="X71" s="375"/>
      <c r="Y71" s="375"/>
      <c r="Z71" s="378"/>
      <c r="AA71" s="378"/>
      <c r="AB71" s="378"/>
      <c r="AC71" s="378"/>
      <c r="AD71" s="378"/>
      <c r="AE71" s="378"/>
      <c r="AF71" s="378"/>
      <c r="AG71" s="378"/>
      <c r="AH71" s="378"/>
      <c r="AI71" s="378"/>
      <c r="AJ71" s="378"/>
      <c r="AK71" s="378"/>
      <c r="AL71" s="378"/>
      <c r="AM71" s="378"/>
      <c r="AN71" s="378"/>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c r="BT71" s="322"/>
      <c r="BU71" s="322"/>
      <c r="BV71" s="322"/>
      <c r="BW71" s="322"/>
      <c r="BX71" s="322"/>
      <c r="BY71" s="322"/>
      <c r="BZ71" s="322"/>
      <c r="CA71" s="322"/>
      <c r="CB71" s="322"/>
      <c r="CC71" s="322"/>
      <c r="CD71" s="322"/>
      <c r="CE71" s="322"/>
      <c r="CF71" s="322"/>
      <c r="CG71" s="322"/>
      <c r="CH71" s="322"/>
      <c r="CI71" s="322"/>
      <c r="CJ71" s="322"/>
      <c r="CK71" s="322"/>
      <c r="CL71" s="322"/>
      <c r="CM71" s="322"/>
      <c r="CN71" s="322"/>
      <c r="CO71" s="322"/>
      <c r="CP71" s="322"/>
      <c r="CQ71" s="322"/>
      <c r="CR71" s="322"/>
      <c r="CS71" s="322"/>
      <c r="CT71" s="322"/>
      <c r="CU71" s="322"/>
      <c r="CV71" s="322"/>
    </row>
    <row r="72" spans="1:100" ht="12.75">
      <c r="A72" s="35"/>
      <c r="B72" s="35"/>
      <c r="C72" s="35"/>
      <c r="D72" s="35"/>
      <c r="E72" s="35"/>
      <c r="F72" s="35"/>
      <c r="G72" s="35"/>
      <c r="H72" s="35"/>
      <c r="I72" s="322"/>
      <c r="J72" s="326"/>
      <c r="K72" s="318"/>
      <c r="L72" s="373"/>
      <c r="M72" s="376"/>
      <c r="N72" s="376"/>
      <c r="O72" s="375"/>
      <c r="P72" s="375"/>
      <c r="Q72" s="375"/>
      <c r="R72" s="375"/>
      <c r="S72" s="375"/>
      <c r="T72" s="375"/>
      <c r="U72" s="375"/>
      <c r="V72" s="375"/>
      <c r="W72" s="380"/>
      <c r="X72" s="375"/>
      <c r="Y72" s="375"/>
      <c r="Z72" s="378"/>
      <c r="AA72" s="378"/>
      <c r="AB72" s="378"/>
      <c r="AC72" s="378"/>
      <c r="AD72" s="378"/>
      <c r="AE72" s="378"/>
      <c r="AF72" s="378"/>
      <c r="AG72" s="378"/>
      <c r="AH72" s="378"/>
      <c r="AI72" s="378"/>
      <c r="AJ72" s="378"/>
      <c r="AK72" s="378"/>
      <c r="AL72" s="378"/>
      <c r="AM72" s="378"/>
      <c r="AN72" s="378"/>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c r="BR72" s="322"/>
      <c r="BS72" s="322"/>
      <c r="BT72" s="322"/>
      <c r="BU72" s="322"/>
      <c r="BV72" s="322"/>
      <c r="BW72" s="322"/>
      <c r="BX72" s="322"/>
      <c r="BY72" s="322"/>
      <c r="BZ72" s="322"/>
      <c r="CA72" s="322"/>
      <c r="CB72" s="322"/>
      <c r="CC72" s="322"/>
      <c r="CD72" s="322"/>
      <c r="CE72" s="322"/>
      <c r="CF72" s="322"/>
      <c r="CG72" s="322"/>
      <c r="CH72" s="322"/>
      <c r="CI72" s="322"/>
      <c r="CJ72" s="322"/>
      <c r="CK72" s="322"/>
      <c r="CL72" s="322"/>
      <c r="CM72" s="322"/>
      <c r="CN72" s="322"/>
      <c r="CO72" s="322"/>
      <c r="CP72" s="322"/>
      <c r="CQ72" s="322"/>
      <c r="CR72" s="322"/>
      <c r="CS72" s="322"/>
      <c r="CT72" s="322"/>
      <c r="CU72" s="322"/>
      <c r="CV72" s="322"/>
    </row>
    <row r="73" spans="1:100" ht="12.75">
      <c r="A73" s="35"/>
      <c r="B73" s="35"/>
      <c r="C73" s="35"/>
      <c r="D73" s="35"/>
      <c r="E73" s="35"/>
      <c r="F73" s="35"/>
      <c r="G73" s="35"/>
      <c r="H73" s="35"/>
      <c r="I73" s="322"/>
      <c r="J73" s="326"/>
      <c r="K73" s="318"/>
      <c r="L73" s="373"/>
      <c r="M73" s="376"/>
      <c r="N73" s="376"/>
      <c r="O73" s="375"/>
      <c r="P73" s="375"/>
      <c r="Q73" s="375"/>
      <c r="R73" s="375"/>
      <c r="S73" s="375"/>
      <c r="T73" s="375"/>
      <c r="U73" s="375"/>
      <c r="V73" s="375"/>
      <c r="W73" s="380"/>
      <c r="X73" s="375"/>
      <c r="Y73" s="375"/>
      <c r="Z73" s="378"/>
      <c r="AA73" s="378"/>
      <c r="AB73" s="378"/>
      <c r="AC73" s="378"/>
      <c r="AD73" s="378"/>
      <c r="AE73" s="378"/>
      <c r="AF73" s="378"/>
      <c r="AG73" s="378"/>
      <c r="AH73" s="378"/>
      <c r="AI73" s="378"/>
      <c r="AJ73" s="378"/>
      <c r="AK73" s="378"/>
      <c r="AL73" s="378"/>
      <c r="AM73" s="378"/>
      <c r="AN73" s="378"/>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22"/>
      <c r="BV73" s="322"/>
      <c r="BW73" s="322"/>
      <c r="BX73" s="322"/>
      <c r="BY73" s="322"/>
      <c r="BZ73" s="322"/>
      <c r="CA73" s="322"/>
      <c r="CB73" s="322"/>
      <c r="CC73" s="322"/>
      <c r="CD73" s="322"/>
      <c r="CE73" s="322"/>
      <c r="CF73" s="322"/>
      <c r="CG73" s="322"/>
      <c r="CH73" s="322"/>
      <c r="CI73" s="322"/>
      <c r="CJ73" s="322"/>
      <c r="CK73" s="322"/>
      <c r="CL73" s="322"/>
      <c r="CM73" s="322"/>
      <c r="CN73" s="322"/>
      <c r="CO73" s="322"/>
      <c r="CP73" s="322"/>
      <c r="CQ73" s="322"/>
      <c r="CR73" s="322"/>
      <c r="CS73" s="322"/>
      <c r="CT73" s="322"/>
      <c r="CU73" s="322"/>
      <c r="CV73" s="322"/>
    </row>
    <row r="74" spans="1:100" ht="12.75">
      <c r="A74" s="35"/>
      <c r="B74" s="35"/>
      <c r="C74" s="35"/>
      <c r="D74" s="35"/>
      <c r="E74" s="35"/>
      <c r="F74" s="35"/>
      <c r="G74" s="35"/>
      <c r="H74" s="35"/>
      <c r="I74" s="322"/>
      <c r="J74" s="326"/>
      <c r="K74" s="318"/>
      <c r="L74" s="373"/>
      <c r="M74" s="376"/>
      <c r="N74" s="376"/>
      <c r="O74" s="375"/>
      <c r="P74" s="375"/>
      <c r="Q74" s="375"/>
      <c r="R74" s="375"/>
      <c r="S74" s="375"/>
      <c r="T74" s="375"/>
      <c r="U74" s="375"/>
      <c r="V74" s="375"/>
      <c r="W74" s="380"/>
      <c r="X74" s="375"/>
      <c r="Y74" s="375"/>
      <c r="Z74" s="378"/>
      <c r="AA74" s="378"/>
      <c r="AB74" s="378"/>
      <c r="AC74" s="378"/>
      <c r="AD74" s="378"/>
      <c r="AE74" s="378"/>
      <c r="AF74" s="378"/>
      <c r="AG74" s="378"/>
      <c r="AH74" s="378"/>
      <c r="AI74" s="378"/>
      <c r="AJ74" s="378"/>
      <c r="AK74" s="378"/>
      <c r="AL74" s="378"/>
      <c r="AM74" s="378"/>
      <c r="AN74" s="378"/>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c r="BT74" s="322"/>
      <c r="BU74" s="322"/>
      <c r="BV74" s="322"/>
      <c r="BW74" s="322"/>
      <c r="BX74" s="322"/>
      <c r="BY74" s="322"/>
      <c r="BZ74" s="322"/>
      <c r="CA74" s="322"/>
      <c r="CB74" s="322"/>
      <c r="CC74" s="322"/>
      <c r="CD74" s="322"/>
      <c r="CE74" s="322"/>
      <c r="CF74" s="322"/>
      <c r="CG74" s="322"/>
      <c r="CH74" s="322"/>
      <c r="CI74" s="322"/>
      <c r="CJ74" s="322"/>
      <c r="CK74" s="322"/>
      <c r="CL74" s="322"/>
      <c r="CM74" s="322"/>
      <c r="CN74" s="322"/>
      <c r="CO74" s="322"/>
      <c r="CP74" s="322"/>
      <c r="CQ74" s="322"/>
      <c r="CR74" s="322"/>
      <c r="CS74" s="322"/>
      <c r="CT74" s="322"/>
      <c r="CU74" s="322"/>
      <c r="CV74" s="322"/>
    </row>
    <row r="75" spans="1:100" ht="12.75">
      <c r="A75" s="35"/>
      <c r="B75" s="35"/>
      <c r="C75" s="35"/>
      <c r="D75" s="35"/>
      <c r="E75" s="35"/>
      <c r="F75" s="35"/>
      <c r="G75" s="35"/>
      <c r="H75" s="35"/>
      <c r="I75" s="322"/>
      <c r="J75" s="326"/>
      <c r="K75" s="318"/>
      <c r="L75" s="373"/>
      <c r="M75" s="376"/>
      <c r="N75" s="376"/>
      <c r="O75" s="375"/>
      <c r="P75" s="375"/>
      <c r="Q75" s="375"/>
      <c r="R75" s="375"/>
      <c r="S75" s="375"/>
      <c r="T75" s="375"/>
      <c r="U75" s="375"/>
      <c r="V75" s="375"/>
      <c r="W75" s="380"/>
      <c r="X75" s="375"/>
      <c r="Y75" s="375"/>
      <c r="Z75" s="378"/>
      <c r="AA75" s="378"/>
      <c r="AB75" s="378"/>
      <c r="AC75" s="378"/>
      <c r="AD75" s="378"/>
      <c r="AE75" s="378"/>
      <c r="AF75" s="378"/>
      <c r="AG75" s="378"/>
      <c r="AH75" s="378"/>
      <c r="AI75" s="378"/>
      <c r="AJ75" s="378"/>
      <c r="AK75" s="378"/>
      <c r="AL75" s="378"/>
      <c r="AM75" s="378"/>
      <c r="AN75" s="378"/>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22"/>
      <c r="CD75" s="322"/>
      <c r="CE75" s="322"/>
      <c r="CF75" s="322"/>
      <c r="CG75" s="322"/>
      <c r="CH75" s="322"/>
      <c r="CI75" s="322"/>
      <c r="CJ75" s="322"/>
      <c r="CK75" s="322"/>
      <c r="CL75" s="322"/>
      <c r="CM75" s="322"/>
      <c r="CN75" s="322"/>
      <c r="CO75" s="322"/>
      <c r="CP75" s="322"/>
      <c r="CQ75" s="322"/>
      <c r="CR75" s="322"/>
      <c r="CS75" s="322"/>
      <c r="CT75" s="322"/>
      <c r="CU75" s="322"/>
      <c r="CV75" s="322"/>
    </row>
    <row r="76" spans="1:100" ht="12.75">
      <c r="A76" s="35"/>
      <c r="B76" s="35"/>
      <c r="C76" s="35"/>
      <c r="D76" s="35"/>
      <c r="E76" s="35"/>
      <c r="F76" s="35"/>
      <c r="G76" s="35"/>
      <c r="H76" s="35"/>
      <c r="I76" s="322"/>
      <c r="J76" s="326"/>
      <c r="K76" s="318"/>
      <c r="L76" s="373"/>
      <c r="M76" s="376"/>
      <c r="N76" s="376"/>
      <c r="O76" s="375"/>
      <c r="P76" s="375"/>
      <c r="Q76" s="375"/>
      <c r="R76" s="375"/>
      <c r="S76" s="375"/>
      <c r="T76" s="375"/>
      <c r="U76" s="375"/>
      <c r="V76" s="375"/>
      <c r="W76" s="380"/>
      <c r="X76" s="375"/>
      <c r="Y76" s="375"/>
      <c r="Z76" s="378"/>
      <c r="AA76" s="378"/>
      <c r="AB76" s="378"/>
      <c r="AC76" s="378"/>
      <c r="AD76" s="378"/>
      <c r="AE76" s="378"/>
      <c r="AF76" s="378"/>
      <c r="AG76" s="378"/>
      <c r="AH76" s="378"/>
      <c r="AI76" s="378"/>
      <c r="AJ76" s="378"/>
      <c r="AK76" s="378"/>
      <c r="AL76" s="378"/>
      <c r="AM76" s="378"/>
      <c r="AN76" s="378"/>
      <c r="AO76" s="322"/>
      <c r="AP76" s="322"/>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c r="BO76" s="322"/>
      <c r="BP76" s="322"/>
      <c r="BQ76" s="322"/>
      <c r="BR76" s="322"/>
      <c r="BS76" s="322"/>
      <c r="BT76" s="322"/>
      <c r="BU76" s="322"/>
      <c r="BV76" s="322"/>
      <c r="BW76" s="322"/>
      <c r="BX76" s="322"/>
      <c r="BY76" s="322"/>
      <c r="BZ76" s="322"/>
      <c r="CA76" s="322"/>
      <c r="CB76" s="322"/>
      <c r="CC76" s="322"/>
      <c r="CD76" s="322"/>
      <c r="CE76" s="322"/>
      <c r="CF76" s="322"/>
      <c r="CG76" s="322"/>
      <c r="CH76" s="322"/>
      <c r="CI76" s="322"/>
      <c r="CJ76" s="322"/>
      <c r="CK76" s="322"/>
      <c r="CL76" s="322"/>
      <c r="CM76" s="322"/>
      <c r="CN76" s="322"/>
      <c r="CO76" s="322"/>
      <c r="CP76" s="322"/>
      <c r="CQ76" s="322"/>
      <c r="CR76" s="322"/>
      <c r="CS76" s="322"/>
      <c r="CT76" s="322"/>
      <c r="CU76" s="322"/>
      <c r="CV76" s="322"/>
    </row>
    <row r="77" spans="1:100" ht="12.75">
      <c r="A77" s="35"/>
      <c r="B77" s="35"/>
      <c r="C77" s="35"/>
      <c r="D77" s="35"/>
      <c r="E77" s="35"/>
      <c r="F77" s="35"/>
      <c r="G77" s="35"/>
      <c r="H77" s="35"/>
      <c r="I77" s="322"/>
      <c r="J77" s="326"/>
      <c r="K77" s="318"/>
      <c r="L77" s="373"/>
      <c r="M77" s="376"/>
      <c r="N77" s="376"/>
      <c r="O77" s="375"/>
      <c r="P77" s="375"/>
      <c r="Q77" s="375"/>
      <c r="R77" s="375"/>
      <c r="S77" s="375"/>
      <c r="T77" s="375"/>
      <c r="U77" s="375"/>
      <c r="V77" s="375"/>
      <c r="W77" s="380"/>
      <c r="X77" s="375"/>
      <c r="Y77" s="375"/>
      <c r="Z77" s="378"/>
      <c r="AA77" s="378"/>
      <c r="AB77" s="378"/>
      <c r="AC77" s="378"/>
      <c r="AD77" s="378"/>
      <c r="AE77" s="378"/>
      <c r="AF77" s="378"/>
      <c r="AG77" s="378"/>
      <c r="AH77" s="378"/>
      <c r="AI77" s="378"/>
      <c r="AJ77" s="378"/>
      <c r="AK77" s="378"/>
      <c r="AL77" s="378"/>
      <c r="AM77" s="378"/>
      <c r="AN77" s="378"/>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c r="BR77" s="322"/>
      <c r="BS77" s="322"/>
      <c r="BT77" s="322"/>
      <c r="BU77" s="322"/>
      <c r="BV77" s="322"/>
      <c r="BW77" s="322"/>
      <c r="BX77" s="322"/>
      <c r="BY77" s="322"/>
      <c r="BZ77" s="322"/>
      <c r="CA77" s="322"/>
      <c r="CB77" s="322"/>
      <c r="CC77" s="322"/>
      <c r="CD77" s="322"/>
      <c r="CE77" s="322"/>
      <c r="CF77" s="322"/>
      <c r="CG77" s="322"/>
      <c r="CH77" s="322"/>
      <c r="CI77" s="322"/>
      <c r="CJ77" s="322"/>
      <c r="CK77" s="322"/>
      <c r="CL77" s="322"/>
      <c r="CM77" s="322"/>
      <c r="CN77" s="322"/>
      <c r="CO77" s="322"/>
      <c r="CP77" s="322"/>
      <c r="CQ77" s="322"/>
      <c r="CR77" s="322"/>
      <c r="CS77" s="322"/>
      <c r="CT77" s="322"/>
      <c r="CU77" s="322"/>
      <c r="CV77" s="322"/>
    </row>
    <row r="78" spans="1:100" ht="12.75">
      <c r="A78" s="35"/>
      <c r="B78" s="35"/>
      <c r="C78" s="35"/>
      <c r="D78" s="35"/>
      <c r="E78" s="35"/>
      <c r="F78" s="35"/>
      <c r="G78" s="35"/>
      <c r="H78" s="35"/>
      <c r="I78" s="322"/>
      <c r="J78" s="326"/>
      <c r="K78" s="318"/>
      <c r="L78" s="373"/>
      <c r="M78" s="376"/>
      <c r="N78" s="376"/>
      <c r="O78" s="375"/>
      <c r="P78" s="375"/>
      <c r="Q78" s="375"/>
      <c r="R78" s="375"/>
      <c r="S78" s="375"/>
      <c r="T78" s="375"/>
      <c r="U78" s="375"/>
      <c r="V78" s="375"/>
      <c r="W78" s="380"/>
      <c r="X78" s="375"/>
      <c r="Y78" s="375"/>
      <c r="Z78" s="378"/>
      <c r="AA78" s="378"/>
      <c r="AB78" s="378"/>
      <c r="AC78" s="378"/>
      <c r="AD78" s="378"/>
      <c r="AE78" s="378"/>
      <c r="AF78" s="378"/>
      <c r="AG78" s="378"/>
      <c r="AH78" s="378"/>
      <c r="AI78" s="378"/>
      <c r="AJ78" s="378"/>
      <c r="AK78" s="378"/>
      <c r="AL78" s="378"/>
      <c r="AM78" s="378"/>
      <c r="AN78" s="378"/>
      <c r="AO78" s="322"/>
      <c r="AP78" s="322"/>
      <c r="AQ78" s="322"/>
      <c r="AR78" s="322"/>
      <c r="AS78" s="322"/>
      <c r="AT78" s="322"/>
      <c r="AU78" s="322"/>
      <c r="AV78" s="322"/>
      <c r="AW78" s="322"/>
      <c r="AX78" s="322"/>
      <c r="AY78" s="322"/>
      <c r="AZ78" s="322"/>
      <c r="BA78" s="322"/>
      <c r="BB78" s="322"/>
      <c r="BC78" s="322"/>
      <c r="BD78" s="322"/>
      <c r="BE78" s="322"/>
      <c r="BF78" s="322"/>
      <c r="BG78" s="322"/>
      <c r="BH78" s="322"/>
      <c r="BI78" s="322"/>
      <c r="BJ78" s="322"/>
      <c r="BK78" s="322"/>
      <c r="BL78" s="322"/>
      <c r="BM78" s="322"/>
      <c r="BN78" s="322"/>
      <c r="BO78" s="322"/>
      <c r="BP78" s="322"/>
      <c r="BQ78" s="322"/>
      <c r="BR78" s="322"/>
      <c r="BS78" s="322"/>
      <c r="BT78" s="322"/>
      <c r="BU78" s="322"/>
      <c r="BV78" s="322"/>
      <c r="BW78" s="322"/>
      <c r="BX78" s="322"/>
      <c r="BY78" s="322"/>
      <c r="BZ78" s="322"/>
      <c r="CA78" s="322"/>
      <c r="CB78" s="322"/>
      <c r="CC78" s="322"/>
      <c r="CD78" s="322"/>
      <c r="CE78" s="322"/>
      <c r="CF78" s="322"/>
      <c r="CG78" s="322"/>
      <c r="CH78" s="322"/>
      <c r="CI78" s="322"/>
      <c r="CJ78" s="322"/>
      <c r="CK78" s="322"/>
      <c r="CL78" s="322"/>
      <c r="CM78" s="322"/>
      <c r="CN78" s="322"/>
      <c r="CO78" s="322"/>
      <c r="CP78" s="322"/>
      <c r="CQ78" s="322"/>
      <c r="CR78" s="322"/>
      <c r="CS78" s="322"/>
      <c r="CT78" s="322"/>
      <c r="CU78" s="322"/>
      <c r="CV78" s="322"/>
    </row>
    <row r="79" spans="1:100" ht="12.75">
      <c r="A79" s="35"/>
      <c r="B79" s="35"/>
      <c r="C79" s="35"/>
      <c r="D79" s="35"/>
      <c r="E79" s="35"/>
      <c r="F79" s="35"/>
      <c r="G79" s="35"/>
      <c r="H79" s="35"/>
      <c r="I79" s="322"/>
      <c r="J79" s="326"/>
      <c r="K79" s="318"/>
      <c r="L79" s="373"/>
      <c r="M79" s="376"/>
      <c r="N79" s="376"/>
      <c r="O79" s="375"/>
      <c r="P79" s="375"/>
      <c r="Q79" s="375"/>
      <c r="R79" s="375"/>
      <c r="S79" s="375"/>
      <c r="T79" s="375"/>
      <c r="U79" s="375"/>
      <c r="V79" s="375"/>
      <c r="W79" s="380"/>
      <c r="X79" s="375"/>
      <c r="Y79" s="375"/>
      <c r="Z79" s="378"/>
      <c r="AA79" s="378"/>
      <c r="AB79" s="378"/>
      <c r="AC79" s="378"/>
      <c r="AD79" s="378"/>
      <c r="AE79" s="378"/>
      <c r="AF79" s="378"/>
      <c r="AG79" s="378"/>
      <c r="AH79" s="378"/>
      <c r="AI79" s="378"/>
      <c r="AJ79" s="378"/>
      <c r="AK79" s="378"/>
      <c r="AL79" s="378"/>
      <c r="AM79" s="378"/>
      <c r="AN79" s="378"/>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c r="BO79" s="322"/>
      <c r="BP79" s="322"/>
      <c r="BQ79" s="322"/>
      <c r="BR79" s="322"/>
      <c r="BS79" s="322"/>
      <c r="BT79" s="322"/>
      <c r="BU79" s="322"/>
      <c r="BV79" s="322"/>
      <c r="BW79" s="322"/>
      <c r="BX79" s="322"/>
      <c r="BY79" s="322"/>
      <c r="BZ79" s="322"/>
      <c r="CA79" s="322"/>
      <c r="CB79" s="322"/>
      <c r="CC79" s="322"/>
      <c r="CD79" s="322"/>
      <c r="CE79" s="322"/>
      <c r="CF79" s="322"/>
      <c r="CG79" s="322"/>
      <c r="CH79" s="322"/>
      <c r="CI79" s="322"/>
      <c r="CJ79" s="322"/>
      <c r="CK79" s="322"/>
      <c r="CL79" s="322"/>
      <c r="CM79" s="322"/>
      <c r="CN79" s="322"/>
      <c r="CO79" s="322"/>
      <c r="CP79" s="322"/>
      <c r="CQ79" s="322"/>
      <c r="CR79" s="322"/>
      <c r="CS79" s="322"/>
      <c r="CT79" s="322"/>
      <c r="CU79" s="322"/>
      <c r="CV79" s="322"/>
    </row>
    <row r="80" spans="1:100" ht="12.75">
      <c r="A80" s="35"/>
      <c r="B80" s="35"/>
      <c r="C80" s="35"/>
      <c r="D80" s="35"/>
      <c r="E80" s="35"/>
      <c r="F80" s="35"/>
      <c r="G80" s="35"/>
      <c r="H80" s="35"/>
      <c r="I80" s="322"/>
      <c r="J80" s="326"/>
      <c r="K80" s="318"/>
      <c r="L80" s="373"/>
      <c r="M80" s="376"/>
      <c r="N80" s="376"/>
      <c r="O80" s="375"/>
      <c r="P80" s="375"/>
      <c r="Q80" s="375"/>
      <c r="R80" s="375"/>
      <c r="S80" s="375"/>
      <c r="T80" s="375"/>
      <c r="U80" s="375"/>
      <c r="V80" s="375"/>
      <c r="W80" s="380"/>
      <c r="X80" s="375"/>
      <c r="Y80" s="375"/>
      <c r="Z80" s="378"/>
      <c r="AA80" s="378"/>
      <c r="AB80" s="378"/>
      <c r="AC80" s="378"/>
      <c r="AD80" s="378"/>
      <c r="AE80" s="378"/>
      <c r="AF80" s="378"/>
      <c r="AG80" s="378"/>
      <c r="AH80" s="378"/>
      <c r="AI80" s="378"/>
      <c r="AJ80" s="378"/>
      <c r="AK80" s="378"/>
      <c r="AL80" s="378"/>
      <c r="AM80" s="378"/>
      <c r="AN80" s="378"/>
      <c r="AO80" s="322"/>
      <c r="AP80" s="322"/>
      <c r="AQ80" s="322"/>
      <c r="AR80" s="322"/>
      <c r="AS80" s="322"/>
      <c r="AT80" s="322"/>
      <c r="AU80" s="322"/>
      <c r="AV80" s="322"/>
      <c r="AW80" s="322"/>
      <c r="AX80" s="322"/>
      <c r="AY80" s="322"/>
      <c r="AZ80" s="322"/>
      <c r="BA80" s="322"/>
      <c r="BB80" s="322"/>
      <c r="BC80" s="322"/>
      <c r="BD80" s="322"/>
      <c r="BE80" s="322"/>
      <c r="BF80" s="322"/>
      <c r="BG80" s="322"/>
      <c r="BH80" s="322"/>
      <c r="BI80" s="322"/>
      <c r="BJ80" s="322"/>
      <c r="BK80" s="322"/>
      <c r="BL80" s="322"/>
      <c r="BM80" s="322"/>
      <c r="BN80" s="322"/>
      <c r="BO80" s="322"/>
      <c r="BP80" s="322"/>
      <c r="BQ80" s="322"/>
      <c r="BR80" s="322"/>
      <c r="BS80" s="322"/>
      <c r="BT80" s="322"/>
      <c r="BU80" s="322"/>
      <c r="BV80" s="322"/>
      <c r="BW80" s="322"/>
      <c r="BX80" s="322"/>
      <c r="BY80" s="322"/>
      <c r="BZ80" s="322"/>
      <c r="CA80" s="322"/>
      <c r="CB80" s="322"/>
      <c r="CC80" s="322"/>
      <c r="CD80" s="322"/>
      <c r="CE80" s="322"/>
      <c r="CF80" s="322"/>
      <c r="CG80" s="322"/>
      <c r="CH80" s="322"/>
      <c r="CI80" s="322"/>
      <c r="CJ80" s="322"/>
      <c r="CK80" s="322"/>
      <c r="CL80" s="322"/>
      <c r="CM80" s="322"/>
      <c r="CN80" s="322"/>
      <c r="CO80" s="322"/>
      <c r="CP80" s="322"/>
      <c r="CQ80" s="322"/>
      <c r="CR80" s="322"/>
      <c r="CS80" s="322"/>
      <c r="CT80" s="322"/>
      <c r="CU80" s="322"/>
      <c r="CV80" s="322"/>
    </row>
    <row r="81" spans="1:100" ht="12.75">
      <c r="A81" s="35"/>
      <c r="B81" s="35"/>
      <c r="C81" s="35"/>
      <c r="D81" s="35"/>
      <c r="E81" s="35"/>
      <c r="F81" s="35"/>
      <c r="G81" s="35"/>
      <c r="H81" s="35"/>
      <c r="I81" s="322"/>
      <c r="J81" s="326"/>
      <c r="K81" s="318"/>
      <c r="L81" s="373"/>
      <c r="M81" s="376"/>
      <c r="N81" s="376"/>
      <c r="O81" s="375"/>
      <c r="P81" s="375"/>
      <c r="Q81" s="375"/>
      <c r="R81" s="375"/>
      <c r="S81" s="375"/>
      <c r="T81" s="375"/>
      <c r="U81" s="375"/>
      <c r="V81" s="375"/>
      <c r="W81" s="380"/>
      <c r="X81" s="375"/>
      <c r="Y81" s="375"/>
      <c r="Z81" s="378"/>
      <c r="AA81" s="378"/>
      <c r="AB81" s="378"/>
      <c r="AC81" s="378"/>
      <c r="AD81" s="378"/>
      <c r="AE81" s="378"/>
      <c r="AF81" s="378"/>
      <c r="AG81" s="378"/>
      <c r="AH81" s="378"/>
      <c r="AI81" s="378"/>
      <c r="AJ81" s="378"/>
      <c r="AK81" s="378"/>
      <c r="AL81" s="378"/>
      <c r="AM81" s="378"/>
      <c r="AN81" s="378"/>
      <c r="AO81" s="322"/>
      <c r="AP81" s="322"/>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c r="BO81" s="322"/>
      <c r="BP81" s="322"/>
      <c r="BQ81" s="322"/>
      <c r="BR81" s="322"/>
      <c r="BS81" s="322"/>
      <c r="BT81" s="322"/>
      <c r="BU81" s="322"/>
      <c r="BV81" s="322"/>
      <c r="BW81" s="322"/>
      <c r="BX81" s="322"/>
      <c r="BY81" s="322"/>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row>
    <row r="82" spans="1:100" ht="12.75">
      <c r="A82" s="35"/>
      <c r="B82" s="35"/>
      <c r="C82" s="35"/>
      <c r="D82" s="35"/>
      <c r="E82" s="35"/>
      <c r="F82" s="35"/>
      <c r="G82" s="35"/>
      <c r="H82" s="35"/>
      <c r="I82" s="322"/>
      <c r="J82" s="326"/>
      <c r="K82" s="318"/>
      <c r="L82" s="373"/>
      <c r="M82" s="376"/>
      <c r="N82" s="376"/>
      <c r="O82" s="375"/>
      <c r="P82" s="375"/>
      <c r="Q82" s="375"/>
      <c r="R82" s="375"/>
      <c r="S82" s="375"/>
      <c r="T82" s="375"/>
      <c r="U82" s="375"/>
      <c r="V82" s="375"/>
      <c r="W82" s="380"/>
      <c r="X82" s="375"/>
      <c r="Y82" s="375"/>
      <c r="Z82" s="378"/>
      <c r="AA82" s="378"/>
      <c r="AB82" s="378"/>
      <c r="AC82" s="378"/>
      <c r="AD82" s="378"/>
      <c r="AE82" s="378"/>
      <c r="AF82" s="378"/>
      <c r="AG82" s="378"/>
      <c r="AH82" s="378"/>
      <c r="AI82" s="378"/>
      <c r="AJ82" s="378"/>
      <c r="AK82" s="378"/>
      <c r="AL82" s="378"/>
      <c r="AM82" s="378"/>
      <c r="AN82" s="378"/>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c r="BO82" s="322"/>
      <c r="BP82" s="322"/>
      <c r="BQ82" s="322"/>
      <c r="BR82" s="322"/>
      <c r="BS82" s="322"/>
      <c r="BT82" s="322"/>
      <c r="BU82" s="322"/>
      <c r="BV82" s="322"/>
      <c r="BW82" s="322"/>
      <c r="BX82" s="322"/>
      <c r="BY82" s="322"/>
      <c r="BZ82" s="322"/>
      <c r="CA82" s="322"/>
      <c r="CB82" s="322"/>
      <c r="CC82" s="322"/>
      <c r="CD82" s="322"/>
      <c r="CE82" s="322"/>
      <c r="CF82" s="322"/>
      <c r="CG82" s="322"/>
      <c r="CH82" s="322"/>
      <c r="CI82" s="322"/>
      <c r="CJ82" s="322"/>
      <c r="CK82" s="322"/>
      <c r="CL82" s="322"/>
      <c r="CM82" s="322"/>
      <c r="CN82" s="322"/>
      <c r="CO82" s="322"/>
      <c r="CP82" s="322"/>
      <c r="CQ82" s="322"/>
      <c r="CR82" s="322"/>
      <c r="CS82" s="322"/>
      <c r="CT82" s="322"/>
      <c r="CU82" s="322"/>
      <c r="CV82" s="322"/>
    </row>
    <row r="83" spans="1:100" ht="12.75">
      <c r="A83" s="35"/>
      <c r="B83" s="35"/>
      <c r="C83" s="35"/>
      <c r="D83" s="35"/>
      <c r="E83" s="35"/>
      <c r="F83" s="35"/>
      <c r="G83" s="35"/>
      <c r="H83" s="35"/>
      <c r="I83" s="322"/>
      <c r="J83" s="326"/>
      <c r="K83" s="318"/>
      <c r="L83" s="373"/>
      <c r="M83" s="376"/>
      <c r="N83" s="376"/>
      <c r="O83" s="375"/>
      <c r="P83" s="375"/>
      <c r="Q83" s="375"/>
      <c r="R83" s="375"/>
      <c r="S83" s="375"/>
      <c r="T83" s="375"/>
      <c r="U83" s="375"/>
      <c r="V83" s="375"/>
      <c r="W83" s="380"/>
      <c r="X83" s="375"/>
      <c r="Y83" s="375"/>
      <c r="Z83" s="378"/>
      <c r="AA83" s="378"/>
      <c r="AB83" s="378"/>
      <c r="AC83" s="378"/>
      <c r="AD83" s="378"/>
      <c r="AE83" s="378"/>
      <c r="AF83" s="378"/>
      <c r="AG83" s="378"/>
      <c r="AH83" s="378"/>
      <c r="AI83" s="378"/>
      <c r="AJ83" s="378"/>
      <c r="AK83" s="378"/>
      <c r="AL83" s="378"/>
      <c r="AM83" s="378"/>
      <c r="AN83" s="378"/>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c r="BT83" s="322"/>
      <c r="BU83" s="322"/>
      <c r="BV83" s="322"/>
      <c r="BW83" s="322"/>
      <c r="BX83" s="322"/>
      <c r="BY83" s="322"/>
      <c r="BZ83" s="322"/>
      <c r="CA83" s="322"/>
      <c r="CB83" s="322"/>
      <c r="CC83" s="322"/>
      <c r="CD83" s="322"/>
      <c r="CE83" s="322"/>
      <c r="CF83" s="322"/>
      <c r="CG83" s="322"/>
      <c r="CH83" s="322"/>
      <c r="CI83" s="322"/>
      <c r="CJ83" s="322"/>
      <c r="CK83" s="322"/>
      <c r="CL83" s="322"/>
      <c r="CM83" s="322"/>
      <c r="CN83" s="322"/>
      <c r="CO83" s="322"/>
      <c r="CP83" s="322"/>
      <c r="CQ83" s="322"/>
      <c r="CR83" s="322"/>
      <c r="CS83" s="322"/>
      <c r="CT83" s="322"/>
      <c r="CU83" s="322"/>
      <c r="CV83" s="322"/>
    </row>
    <row r="84" spans="1:100" ht="12.75">
      <c r="A84" s="35"/>
      <c r="B84" s="35"/>
      <c r="C84" s="35"/>
      <c r="D84" s="35"/>
      <c r="E84" s="35"/>
      <c r="F84" s="35"/>
      <c r="G84" s="35"/>
      <c r="H84" s="35"/>
      <c r="I84" s="322"/>
      <c r="J84" s="326"/>
      <c r="K84" s="318"/>
      <c r="L84" s="373"/>
      <c r="M84" s="376"/>
      <c r="N84" s="376"/>
      <c r="O84" s="375"/>
      <c r="P84" s="375"/>
      <c r="Q84" s="375"/>
      <c r="R84" s="375"/>
      <c r="S84" s="375"/>
      <c r="T84" s="375"/>
      <c r="U84" s="375"/>
      <c r="V84" s="375"/>
      <c r="W84" s="380"/>
      <c r="X84" s="375"/>
      <c r="Y84" s="375"/>
      <c r="Z84" s="378"/>
      <c r="AA84" s="378"/>
      <c r="AB84" s="378"/>
      <c r="AC84" s="378"/>
      <c r="AD84" s="378"/>
      <c r="AE84" s="378"/>
      <c r="AF84" s="378"/>
      <c r="AG84" s="378"/>
      <c r="AH84" s="378"/>
      <c r="AI84" s="378"/>
      <c r="AJ84" s="378"/>
      <c r="AK84" s="378"/>
      <c r="AL84" s="378"/>
      <c r="AM84" s="378"/>
      <c r="AN84" s="378"/>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2"/>
      <c r="BN84" s="322"/>
      <c r="BO84" s="322"/>
      <c r="BP84" s="322"/>
      <c r="BQ84" s="322"/>
      <c r="BR84" s="322"/>
      <c r="BS84" s="322"/>
      <c r="BT84" s="322"/>
      <c r="BU84" s="322"/>
      <c r="BV84" s="322"/>
      <c r="BW84" s="322"/>
      <c r="BX84" s="322"/>
      <c r="BY84" s="322"/>
      <c r="BZ84" s="322"/>
      <c r="CA84" s="322"/>
      <c r="CB84" s="322"/>
      <c r="CC84" s="322"/>
      <c r="CD84" s="322"/>
      <c r="CE84" s="322"/>
      <c r="CF84" s="322"/>
      <c r="CG84" s="322"/>
      <c r="CH84" s="322"/>
      <c r="CI84" s="322"/>
      <c r="CJ84" s="322"/>
      <c r="CK84" s="322"/>
      <c r="CL84" s="322"/>
      <c r="CM84" s="322"/>
      <c r="CN84" s="322"/>
      <c r="CO84" s="322"/>
      <c r="CP84" s="322"/>
      <c r="CQ84" s="322"/>
      <c r="CR84" s="322"/>
      <c r="CS84" s="322"/>
      <c r="CT84" s="322"/>
      <c r="CU84" s="322"/>
      <c r="CV84" s="322"/>
    </row>
    <row r="85" spans="1:100" ht="12.75">
      <c r="A85" s="35"/>
      <c r="B85" s="35"/>
      <c r="C85" s="35"/>
      <c r="D85" s="35"/>
      <c r="E85" s="35"/>
      <c r="F85" s="35"/>
      <c r="G85" s="35"/>
      <c r="H85" s="35"/>
      <c r="I85" s="322"/>
      <c r="J85" s="326"/>
      <c r="K85" s="318"/>
      <c r="L85" s="373"/>
      <c r="M85" s="376"/>
      <c r="N85" s="376"/>
      <c r="O85" s="375"/>
      <c r="P85" s="375"/>
      <c r="Q85" s="375"/>
      <c r="R85" s="375"/>
      <c r="S85" s="375"/>
      <c r="T85" s="375"/>
      <c r="U85" s="375"/>
      <c r="V85" s="375"/>
      <c r="W85" s="380"/>
      <c r="X85" s="375"/>
      <c r="Y85" s="375"/>
      <c r="Z85" s="378"/>
      <c r="AA85" s="378"/>
      <c r="AB85" s="378"/>
      <c r="AC85" s="378"/>
      <c r="AD85" s="378"/>
      <c r="AE85" s="378"/>
      <c r="AF85" s="378"/>
      <c r="AG85" s="378"/>
      <c r="AH85" s="378"/>
      <c r="AI85" s="378"/>
      <c r="AJ85" s="378"/>
      <c r="AK85" s="378"/>
      <c r="AL85" s="378"/>
      <c r="AM85" s="378"/>
      <c r="AN85" s="378"/>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c r="BO85" s="322"/>
      <c r="BP85" s="322"/>
      <c r="BQ85" s="322"/>
      <c r="BR85" s="322"/>
      <c r="BS85" s="322"/>
      <c r="BT85" s="322"/>
      <c r="BU85" s="322"/>
      <c r="BV85" s="322"/>
      <c r="BW85" s="322"/>
      <c r="BX85" s="322"/>
      <c r="BY85" s="322"/>
      <c r="BZ85" s="322"/>
      <c r="CA85" s="322"/>
      <c r="CB85" s="322"/>
      <c r="CC85" s="322"/>
      <c r="CD85" s="322"/>
      <c r="CE85" s="322"/>
      <c r="CF85" s="322"/>
      <c r="CG85" s="322"/>
      <c r="CH85" s="322"/>
      <c r="CI85" s="322"/>
      <c r="CJ85" s="322"/>
      <c r="CK85" s="322"/>
      <c r="CL85" s="322"/>
      <c r="CM85" s="322"/>
      <c r="CN85" s="322"/>
      <c r="CO85" s="322"/>
      <c r="CP85" s="322"/>
      <c r="CQ85" s="322"/>
      <c r="CR85" s="322"/>
      <c r="CS85" s="322"/>
      <c r="CT85" s="322"/>
      <c r="CU85" s="322"/>
      <c r="CV85" s="322"/>
    </row>
    <row r="86" spans="1:100" ht="12.75">
      <c r="A86" s="35"/>
      <c r="B86" s="35"/>
      <c r="C86" s="35"/>
      <c r="D86" s="35"/>
      <c r="E86" s="35"/>
      <c r="F86" s="35"/>
      <c r="G86" s="35"/>
      <c r="H86" s="35"/>
      <c r="I86" s="322"/>
      <c r="J86" s="326"/>
      <c r="K86" s="318"/>
      <c r="L86" s="373"/>
      <c r="M86" s="376"/>
      <c r="N86" s="376"/>
      <c r="O86" s="375"/>
      <c r="P86" s="375"/>
      <c r="Q86" s="375"/>
      <c r="R86" s="375"/>
      <c r="S86" s="375"/>
      <c r="T86" s="375"/>
      <c r="U86" s="375"/>
      <c r="V86" s="375"/>
      <c r="W86" s="380"/>
      <c r="X86" s="375"/>
      <c r="Y86" s="375"/>
      <c r="Z86" s="378"/>
      <c r="AA86" s="378"/>
      <c r="AB86" s="378"/>
      <c r="AC86" s="378"/>
      <c r="AD86" s="378"/>
      <c r="AE86" s="378"/>
      <c r="AF86" s="378"/>
      <c r="AG86" s="378"/>
      <c r="AH86" s="378"/>
      <c r="AI86" s="378"/>
      <c r="AJ86" s="378"/>
      <c r="AK86" s="378"/>
      <c r="AL86" s="378"/>
      <c r="AM86" s="378"/>
      <c r="AN86" s="378"/>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c r="BO86" s="322"/>
      <c r="BP86" s="322"/>
      <c r="BQ86" s="322"/>
      <c r="BR86" s="322"/>
      <c r="BS86" s="322"/>
      <c r="BT86" s="322"/>
      <c r="BU86" s="322"/>
      <c r="BV86" s="322"/>
      <c r="BW86" s="322"/>
      <c r="BX86" s="322"/>
      <c r="BY86" s="322"/>
      <c r="BZ86" s="322"/>
      <c r="CA86" s="322"/>
      <c r="CB86" s="322"/>
      <c r="CC86" s="322"/>
      <c r="CD86" s="322"/>
      <c r="CE86" s="322"/>
      <c r="CF86" s="322"/>
      <c r="CG86" s="322"/>
      <c r="CH86" s="322"/>
      <c r="CI86" s="322"/>
      <c r="CJ86" s="322"/>
      <c r="CK86" s="322"/>
      <c r="CL86" s="322"/>
      <c r="CM86" s="322"/>
      <c r="CN86" s="322"/>
      <c r="CO86" s="322"/>
      <c r="CP86" s="322"/>
      <c r="CQ86" s="322"/>
      <c r="CR86" s="322"/>
      <c r="CS86" s="322"/>
      <c r="CT86" s="322"/>
      <c r="CU86" s="322"/>
      <c r="CV86" s="322"/>
    </row>
    <row r="87" spans="1:100" ht="12.75">
      <c r="A87" s="35"/>
      <c r="B87" s="35"/>
      <c r="C87" s="35"/>
      <c r="D87" s="35"/>
      <c r="E87" s="35"/>
      <c r="F87" s="35"/>
      <c r="G87" s="35"/>
      <c r="H87" s="35"/>
      <c r="I87" s="322"/>
      <c r="J87" s="326"/>
      <c r="K87" s="318"/>
      <c r="L87" s="373"/>
      <c r="M87" s="376"/>
      <c r="N87" s="376"/>
      <c r="O87" s="375"/>
      <c r="P87" s="375"/>
      <c r="Q87" s="375"/>
      <c r="R87" s="375"/>
      <c r="S87" s="375"/>
      <c r="T87" s="375"/>
      <c r="U87" s="375"/>
      <c r="V87" s="375"/>
      <c r="W87" s="380"/>
      <c r="X87" s="375"/>
      <c r="Y87" s="375"/>
      <c r="Z87" s="378"/>
      <c r="AA87" s="378"/>
      <c r="AB87" s="378"/>
      <c r="AC87" s="378"/>
      <c r="AD87" s="378"/>
      <c r="AE87" s="378"/>
      <c r="AF87" s="378"/>
      <c r="AG87" s="378"/>
      <c r="AH87" s="378"/>
      <c r="AI87" s="378"/>
      <c r="AJ87" s="378"/>
      <c r="AK87" s="378"/>
      <c r="AL87" s="378"/>
      <c r="AM87" s="378"/>
      <c r="AN87" s="378"/>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c r="BR87" s="322"/>
      <c r="BS87" s="322"/>
      <c r="BT87" s="322"/>
      <c r="BU87" s="322"/>
      <c r="BV87" s="322"/>
      <c r="BW87" s="322"/>
      <c r="BX87" s="322"/>
      <c r="BY87" s="322"/>
      <c r="BZ87" s="322"/>
      <c r="CA87" s="322"/>
      <c r="CB87" s="322"/>
      <c r="CC87" s="322"/>
      <c r="CD87" s="322"/>
      <c r="CE87" s="322"/>
      <c r="CF87" s="322"/>
      <c r="CG87" s="322"/>
      <c r="CH87" s="322"/>
      <c r="CI87" s="322"/>
      <c r="CJ87" s="322"/>
      <c r="CK87" s="322"/>
      <c r="CL87" s="322"/>
      <c r="CM87" s="322"/>
      <c r="CN87" s="322"/>
      <c r="CO87" s="322"/>
      <c r="CP87" s="322"/>
      <c r="CQ87" s="322"/>
      <c r="CR87" s="322"/>
      <c r="CS87" s="322"/>
      <c r="CT87" s="322"/>
      <c r="CU87" s="322"/>
      <c r="CV87" s="322"/>
    </row>
    <row r="88" spans="1:100" ht="12.75">
      <c r="A88" s="35"/>
      <c r="B88" s="35"/>
      <c r="C88" s="35"/>
      <c r="D88" s="35"/>
      <c r="E88" s="35"/>
      <c r="F88" s="35"/>
      <c r="G88" s="35"/>
      <c r="H88" s="35"/>
      <c r="I88" s="322"/>
      <c r="J88" s="326"/>
      <c r="K88" s="318"/>
      <c r="L88" s="373"/>
      <c r="M88" s="376"/>
      <c r="N88" s="376"/>
      <c r="O88" s="375"/>
      <c r="P88" s="375"/>
      <c r="Q88" s="375"/>
      <c r="R88" s="375"/>
      <c r="S88" s="375"/>
      <c r="T88" s="375"/>
      <c r="U88" s="375"/>
      <c r="V88" s="375"/>
      <c r="W88" s="380"/>
      <c r="X88" s="375"/>
      <c r="Y88" s="375"/>
      <c r="Z88" s="378"/>
      <c r="AA88" s="378"/>
      <c r="AB88" s="378"/>
      <c r="AC88" s="378"/>
      <c r="AD88" s="378"/>
      <c r="AE88" s="378"/>
      <c r="AF88" s="378"/>
      <c r="AG88" s="378"/>
      <c r="AH88" s="378"/>
      <c r="AI88" s="378"/>
      <c r="AJ88" s="378"/>
      <c r="AK88" s="378"/>
      <c r="AL88" s="378"/>
      <c r="AM88" s="378"/>
      <c r="AN88" s="378"/>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322"/>
      <c r="CC88" s="322"/>
      <c r="CD88" s="322"/>
      <c r="CE88" s="322"/>
      <c r="CF88" s="322"/>
      <c r="CG88" s="322"/>
      <c r="CH88" s="322"/>
      <c r="CI88" s="322"/>
      <c r="CJ88" s="322"/>
      <c r="CK88" s="322"/>
      <c r="CL88" s="322"/>
      <c r="CM88" s="322"/>
      <c r="CN88" s="322"/>
      <c r="CO88" s="322"/>
      <c r="CP88" s="322"/>
      <c r="CQ88" s="322"/>
      <c r="CR88" s="322"/>
      <c r="CS88" s="322"/>
      <c r="CT88" s="322"/>
      <c r="CU88" s="322"/>
      <c r="CV88" s="322"/>
    </row>
    <row r="89" spans="1:100" ht="12.75">
      <c r="A89" s="35"/>
      <c r="B89" s="35"/>
      <c r="C89" s="35"/>
      <c r="D89" s="35"/>
      <c r="E89" s="35"/>
      <c r="F89" s="35"/>
      <c r="G89" s="35"/>
      <c r="H89" s="35"/>
      <c r="I89" s="322"/>
      <c r="J89" s="326"/>
      <c r="K89" s="318"/>
      <c r="L89" s="373"/>
      <c r="M89" s="376"/>
      <c r="N89" s="376"/>
      <c r="O89" s="375"/>
      <c r="P89" s="375"/>
      <c r="Q89" s="375"/>
      <c r="R89" s="375"/>
      <c r="S89" s="375"/>
      <c r="T89" s="375"/>
      <c r="U89" s="375"/>
      <c r="V89" s="375"/>
      <c r="W89" s="380"/>
      <c r="X89" s="375"/>
      <c r="Y89" s="375"/>
      <c r="Z89" s="378"/>
      <c r="AA89" s="378"/>
      <c r="AB89" s="378"/>
      <c r="AC89" s="378"/>
      <c r="AD89" s="378"/>
      <c r="AE89" s="378"/>
      <c r="AF89" s="378"/>
      <c r="AG89" s="378"/>
      <c r="AH89" s="378"/>
      <c r="AI89" s="378"/>
      <c r="AJ89" s="378"/>
      <c r="AK89" s="378"/>
      <c r="AL89" s="378"/>
      <c r="AM89" s="378"/>
      <c r="AN89" s="378"/>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322"/>
      <c r="CC89" s="322"/>
      <c r="CD89" s="322"/>
      <c r="CE89" s="322"/>
      <c r="CF89" s="322"/>
      <c r="CG89" s="322"/>
      <c r="CH89" s="322"/>
      <c r="CI89" s="322"/>
      <c r="CJ89" s="322"/>
      <c r="CK89" s="322"/>
      <c r="CL89" s="322"/>
      <c r="CM89" s="322"/>
      <c r="CN89" s="322"/>
      <c r="CO89" s="322"/>
      <c r="CP89" s="322"/>
      <c r="CQ89" s="322"/>
      <c r="CR89" s="322"/>
      <c r="CS89" s="322"/>
      <c r="CT89" s="322"/>
      <c r="CU89" s="322"/>
      <c r="CV89" s="322"/>
    </row>
    <row r="90" spans="1:100" ht="12.75">
      <c r="A90" s="35"/>
      <c r="B90" s="35"/>
      <c r="C90" s="35"/>
      <c r="D90" s="35"/>
      <c r="E90" s="35"/>
      <c r="F90" s="35"/>
      <c r="G90" s="35"/>
      <c r="H90" s="35"/>
      <c r="I90" s="322"/>
      <c r="J90" s="326"/>
      <c r="K90" s="318"/>
      <c r="L90" s="373"/>
      <c r="M90" s="376"/>
      <c r="N90" s="376"/>
      <c r="O90" s="375"/>
      <c r="P90" s="375"/>
      <c r="Q90" s="375"/>
      <c r="R90" s="375"/>
      <c r="S90" s="375"/>
      <c r="T90" s="375"/>
      <c r="U90" s="375"/>
      <c r="V90" s="375"/>
      <c r="W90" s="380"/>
      <c r="X90" s="375"/>
      <c r="Y90" s="375"/>
      <c r="Z90" s="378"/>
      <c r="AA90" s="378"/>
      <c r="AB90" s="378"/>
      <c r="AC90" s="378"/>
      <c r="AD90" s="378"/>
      <c r="AE90" s="378"/>
      <c r="AF90" s="378"/>
      <c r="AG90" s="378"/>
      <c r="AH90" s="378"/>
      <c r="AI90" s="378"/>
      <c r="AJ90" s="378"/>
      <c r="AK90" s="378"/>
      <c r="AL90" s="378"/>
      <c r="AM90" s="378"/>
      <c r="AN90" s="378"/>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322"/>
      <c r="CC90" s="322"/>
      <c r="CD90" s="322"/>
      <c r="CE90" s="322"/>
      <c r="CF90" s="322"/>
      <c r="CG90" s="322"/>
      <c r="CH90" s="322"/>
      <c r="CI90" s="322"/>
      <c r="CJ90" s="322"/>
      <c r="CK90" s="322"/>
      <c r="CL90" s="322"/>
      <c r="CM90" s="322"/>
      <c r="CN90" s="322"/>
      <c r="CO90" s="322"/>
      <c r="CP90" s="322"/>
      <c r="CQ90" s="322"/>
      <c r="CR90" s="322"/>
      <c r="CS90" s="322"/>
      <c r="CT90" s="322"/>
      <c r="CU90" s="322"/>
      <c r="CV90" s="322"/>
    </row>
    <row r="91" spans="1:100" ht="12.75">
      <c r="A91" s="35"/>
      <c r="B91" s="35"/>
      <c r="C91" s="35"/>
      <c r="D91" s="35"/>
      <c r="E91" s="35"/>
      <c r="F91" s="35"/>
      <c r="G91" s="35"/>
      <c r="H91" s="35"/>
      <c r="I91" s="322"/>
      <c r="J91" s="326"/>
      <c r="K91" s="318"/>
      <c r="L91" s="373"/>
      <c r="M91" s="376"/>
      <c r="N91" s="376"/>
      <c r="O91" s="375"/>
      <c r="P91" s="375"/>
      <c r="Q91" s="375"/>
      <c r="R91" s="375"/>
      <c r="S91" s="375"/>
      <c r="T91" s="375"/>
      <c r="U91" s="375"/>
      <c r="V91" s="375"/>
      <c r="W91" s="380"/>
      <c r="X91" s="375"/>
      <c r="Y91" s="375"/>
      <c r="Z91" s="378"/>
      <c r="AA91" s="378"/>
      <c r="AB91" s="378"/>
      <c r="AC91" s="378"/>
      <c r="AD91" s="378"/>
      <c r="AE91" s="378"/>
      <c r="AF91" s="378"/>
      <c r="AG91" s="378"/>
      <c r="AH91" s="378"/>
      <c r="AI91" s="378"/>
      <c r="AJ91" s="378"/>
      <c r="AK91" s="378"/>
      <c r="AL91" s="378"/>
      <c r="AM91" s="378"/>
      <c r="AN91" s="378"/>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322"/>
      <c r="CC91" s="322"/>
      <c r="CD91" s="322"/>
      <c r="CE91" s="322"/>
      <c r="CF91" s="322"/>
      <c r="CG91" s="322"/>
      <c r="CH91" s="322"/>
      <c r="CI91" s="322"/>
      <c r="CJ91" s="322"/>
      <c r="CK91" s="322"/>
      <c r="CL91" s="322"/>
      <c r="CM91" s="322"/>
      <c r="CN91" s="322"/>
      <c r="CO91" s="322"/>
      <c r="CP91" s="322"/>
      <c r="CQ91" s="322"/>
      <c r="CR91" s="322"/>
      <c r="CS91" s="322"/>
      <c r="CT91" s="322"/>
      <c r="CU91" s="322"/>
      <c r="CV91" s="322"/>
    </row>
    <row r="92" spans="1:100" ht="12.75">
      <c r="A92" s="35"/>
      <c r="B92" s="35"/>
      <c r="C92" s="35"/>
      <c r="D92" s="35"/>
      <c r="E92" s="35"/>
      <c r="F92" s="35"/>
      <c r="G92" s="35"/>
      <c r="H92" s="35"/>
      <c r="I92" s="322"/>
      <c r="J92" s="326"/>
      <c r="K92" s="318"/>
      <c r="L92" s="373"/>
      <c r="M92" s="376"/>
      <c r="N92" s="376"/>
      <c r="O92" s="375"/>
      <c r="P92" s="375"/>
      <c r="Q92" s="375"/>
      <c r="R92" s="375"/>
      <c r="S92" s="375"/>
      <c r="T92" s="375"/>
      <c r="U92" s="375"/>
      <c r="V92" s="375"/>
      <c r="W92" s="380"/>
      <c r="X92" s="375"/>
      <c r="Y92" s="375"/>
      <c r="Z92" s="378"/>
      <c r="AA92" s="378"/>
      <c r="AB92" s="378"/>
      <c r="AC92" s="378"/>
      <c r="AD92" s="378"/>
      <c r="AE92" s="378"/>
      <c r="AF92" s="378"/>
      <c r="AG92" s="378"/>
      <c r="AH92" s="378"/>
      <c r="AI92" s="378"/>
      <c r="AJ92" s="378"/>
      <c r="AK92" s="378"/>
      <c r="AL92" s="378"/>
      <c r="AM92" s="378"/>
      <c r="AN92" s="378"/>
      <c r="AO92" s="322"/>
      <c r="AP92" s="322"/>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c r="BO92" s="322"/>
      <c r="BP92" s="322"/>
      <c r="BQ92" s="322"/>
      <c r="BR92" s="322"/>
      <c r="BS92" s="322"/>
      <c r="BT92" s="322"/>
      <c r="BU92" s="322"/>
      <c r="BV92" s="322"/>
      <c r="BW92" s="322"/>
      <c r="BX92" s="322"/>
      <c r="BY92" s="322"/>
      <c r="BZ92" s="322"/>
      <c r="CA92" s="322"/>
      <c r="CB92" s="322"/>
      <c r="CC92" s="322"/>
      <c r="CD92" s="322"/>
      <c r="CE92" s="322"/>
      <c r="CF92" s="322"/>
      <c r="CG92" s="322"/>
      <c r="CH92" s="322"/>
      <c r="CI92" s="322"/>
      <c r="CJ92" s="322"/>
      <c r="CK92" s="322"/>
      <c r="CL92" s="322"/>
      <c r="CM92" s="322"/>
      <c r="CN92" s="322"/>
      <c r="CO92" s="322"/>
      <c r="CP92" s="322"/>
      <c r="CQ92" s="322"/>
      <c r="CR92" s="322"/>
      <c r="CS92" s="322"/>
      <c r="CT92" s="322"/>
      <c r="CU92" s="322"/>
      <c r="CV92" s="322"/>
    </row>
    <row r="93" spans="1:100" ht="12.75">
      <c r="A93" s="35"/>
      <c r="B93" s="35"/>
      <c r="C93" s="35"/>
      <c r="D93" s="35"/>
      <c r="E93" s="35"/>
      <c r="F93" s="35"/>
      <c r="G93" s="35"/>
      <c r="H93" s="35"/>
      <c r="I93" s="322"/>
      <c r="J93" s="326"/>
      <c r="K93" s="318"/>
      <c r="L93" s="373"/>
      <c r="M93" s="376"/>
      <c r="N93" s="376"/>
      <c r="O93" s="375"/>
      <c r="P93" s="375"/>
      <c r="Q93" s="375"/>
      <c r="R93" s="375"/>
      <c r="S93" s="375"/>
      <c r="T93" s="375"/>
      <c r="U93" s="375"/>
      <c r="V93" s="375"/>
      <c r="W93" s="380"/>
      <c r="X93" s="375"/>
      <c r="Y93" s="375"/>
      <c r="Z93" s="378"/>
      <c r="AA93" s="378"/>
      <c r="AB93" s="378"/>
      <c r="AC93" s="378"/>
      <c r="AD93" s="378"/>
      <c r="AE93" s="378"/>
      <c r="AF93" s="378"/>
      <c r="AG93" s="378"/>
      <c r="AH93" s="378"/>
      <c r="AI93" s="378"/>
      <c r="AJ93" s="378"/>
      <c r="AK93" s="378"/>
      <c r="AL93" s="378"/>
      <c r="AM93" s="378"/>
      <c r="AN93" s="378"/>
      <c r="AO93" s="322"/>
      <c r="AP93" s="322"/>
      <c r="AQ93" s="322"/>
      <c r="AR93" s="322"/>
      <c r="AS93" s="322"/>
      <c r="AT93" s="322"/>
      <c r="AU93" s="322"/>
      <c r="AV93" s="322"/>
      <c r="AW93" s="322"/>
      <c r="AX93" s="322"/>
      <c r="AY93" s="322"/>
      <c r="AZ93" s="322"/>
      <c r="BA93" s="322"/>
      <c r="BB93" s="322"/>
      <c r="BC93" s="322"/>
      <c r="BD93" s="322"/>
      <c r="BE93" s="322"/>
      <c r="BF93" s="322"/>
      <c r="BG93" s="322"/>
      <c r="BH93" s="322"/>
      <c r="BI93" s="322"/>
      <c r="BJ93" s="322"/>
      <c r="BK93" s="322"/>
      <c r="BL93" s="322"/>
      <c r="BM93" s="322"/>
      <c r="BN93" s="322"/>
      <c r="BO93" s="322"/>
      <c r="BP93" s="322"/>
      <c r="BQ93" s="322"/>
      <c r="BR93" s="322"/>
      <c r="BS93" s="322"/>
      <c r="BT93" s="322"/>
      <c r="BU93" s="322"/>
      <c r="BV93" s="322"/>
      <c r="BW93" s="322"/>
      <c r="BX93" s="322"/>
      <c r="BY93" s="322"/>
      <c r="BZ93" s="322"/>
      <c r="CA93" s="322"/>
      <c r="CB93" s="322"/>
      <c r="CC93" s="322"/>
      <c r="CD93" s="322"/>
      <c r="CE93" s="322"/>
      <c r="CF93" s="322"/>
      <c r="CG93" s="322"/>
      <c r="CH93" s="322"/>
      <c r="CI93" s="322"/>
      <c r="CJ93" s="322"/>
      <c r="CK93" s="322"/>
      <c r="CL93" s="322"/>
      <c r="CM93" s="322"/>
      <c r="CN93" s="322"/>
      <c r="CO93" s="322"/>
      <c r="CP93" s="322"/>
      <c r="CQ93" s="322"/>
      <c r="CR93" s="322"/>
      <c r="CS93" s="322"/>
      <c r="CT93" s="322"/>
      <c r="CU93" s="322"/>
      <c r="CV93" s="322"/>
    </row>
    <row r="94" spans="1:100" ht="12.75">
      <c r="A94" s="35"/>
      <c r="B94" s="35"/>
      <c r="C94" s="35"/>
      <c r="D94" s="35"/>
      <c r="E94" s="35"/>
      <c r="F94" s="35"/>
      <c r="G94" s="35"/>
      <c r="H94" s="35"/>
      <c r="I94" s="322"/>
      <c r="J94" s="326"/>
      <c r="K94" s="318"/>
      <c r="L94" s="373"/>
      <c r="M94" s="376"/>
      <c r="N94" s="376"/>
      <c r="O94" s="375"/>
      <c r="P94" s="375"/>
      <c r="Q94" s="375"/>
      <c r="R94" s="375"/>
      <c r="S94" s="375"/>
      <c r="T94" s="375"/>
      <c r="U94" s="375"/>
      <c r="V94" s="375"/>
      <c r="W94" s="380"/>
      <c r="X94" s="375"/>
      <c r="Y94" s="375"/>
      <c r="Z94" s="378"/>
      <c r="AA94" s="378"/>
      <c r="AB94" s="378"/>
      <c r="AC94" s="378"/>
      <c r="AD94" s="378"/>
      <c r="AE94" s="378"/>
      <c r="AF94" s="378"/>
      <c r="AG94" s="378"/>
      <c r="AH94" s="378"/>
      <c r="AI94" s="378"/>
      <c r="AJ94" s="378"/>
      <c r="AK94" s="378"/>
      <c r="AL94" s="378"/>
      <c r="AM94" s="378"/>
      <c r="AN94" s="378"/>
      <c r="AO94" s="322"/>
      <c r="AP94" s="322"/>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c r="BO94" s="322"/>
      <c r="BP94" s="322"/>
      <c r="BQ94" s="322"/>
      <c r="BR94" s="322"/>
      <c r="BS94" s="322"/>
      <c r="BT94" s="322"/>
      <c r="BU94" s="322"/>
      <c r="BV94" s="322"/>
      <c r="BW94" s="322"/>
      <c r="BX94" s="322"/>
      <c r="BY94" s="322"/>
      <c r="BZ94" s="322"/>
      <c r="CA94" s="322"/>
      <c r="CB94" s="322"/>
      <c r="CC94" s="322"/>
      <c r="CD94" s="322"/>
      <c r="CE94" s="322"/>
      <c r="CF94" s="322"/>
      <c r="CG94" s="322"/>
      <c r="CH94" s="322"/>
      <c r="CI94" s="322"/>
      <c r="CJ94" s="322"/>
      <c r="CK94" s="322"/>
      <c r="CL94" s="322"/>
      <c r="CM94" s="322"/>
      <c r="CN94" s="322"/>
      <c r="CO94" s="322"/>
      <c r="CP94" s="322"/>
      <c r="CQ94" s="322"/>
      <c r="CR94" s="322"/>
      <c r="CS94" s="322"/>
      <c r="CT94" s="322"/>
      <c r="CU94" s="322"/>
      <c r="CV94" s="322"/>
    </row>
    <row r="95" spans="1:100" ht="12.75">
      <c r="A95" s="35"/>
      <c r="B95" s="35"/>
      <c r="C95" s="35"/>
      <c r="D95" s="35"/>
      <c r="E95" s="35"/>
      <c r="F95" s="35"/>
      <c r="G95" s="35"/>
      <c r="H95" s="35"/>
      <c r="I95" s="322"/>
      <c r="J95" s="326"/>
      <c r="K95" s="318"/>
      <c r="L95" s="373"/>
      <c r="M95" s="376"/>
      <c r="N95" s="376"/>
      <c r="O95" s="375"/>
      <c r="P95" s="375"/>
      <c r="Q95" s="375"/>
      <c r="R95" s="375"/>
      <c r="S95" s="375"/>
      <c r="T95" s="375"/>
      <c r="U95" s="375"/>
      <c r="V95" s="375"/>
      <c r="W95" s="380"/>
      <c r="X95" s="375"/>
      <c r="Y95" s="375"/>
      <c r="Z95" s="378"/>
      <c r="AA95" s="378"/>
      <c r="AB95" s="378"/>
      <c r="AC95" s="378"/>
      <c r="AD95" s="378"/>
      <c r="AE95" s="378"/>
      <c r="AF95" s="378"/>
      <c r="AG95" s="378"/>
      <c r="AH95" s="378"/>
      <c r="AI95" s="378"/>
      <c r="AJ95" s="378"/>
      <c r="AK95" s="378"/>
      <c r="AL95" s="378"/>
      <c r="AM95" s="378"/>
      <c r="AN95" s="378"/>
      <c r="AO95" s="322"/>
      <c r="AP95" s="322"/>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c r="BO95" s="322"/>
      <c r="BP95" s="322"/>
      <c r="BQ95" s="322"/>
      <c r="BR95" s="322"/>
      <c r="BS95" s="322"/>
      <c r="BT95" s="322"/>
      <c r="BU95" s="322"/>
      <c r="BV95" s="322"/>
      <c r="BW95" s="322"/>
      <c r="BX95" s="322"/>
      <c r="BY95" s="322"/>
      <c r="BZ95" s="322"/>
      <c r="CA95" s="322"/>
      <c r="CB95" s="322"/>
      <c r="CC95" s="322"/>
      <c r="CD95" s="322"/>
      <c r="CE95" s="322"/>
      <c r="CF95" s="322"/>
      <c r="CG95" s="322"/>
      <c r="CH95" s="322"/>
      <c r="CI95" s="322"/>
      <c r="CJ95" s="322"/>
      <c r="CK95" s="322"/>
      <c r="CL95" s="322"/>
      <c r="CM95" s="322"/>
      <c r="CN95" s="322"/>
      <c r="CO95" s="322"/>
      <c r="CP95" s="322"/>
      <c r="CQ95" s="322"/>
      <c r="CR95" s="322"/>
      <c r="CS95" s="322"/>
      <c r="CT95" s="322"/>
      <c r="CU95" s="322"/>
      <c r="CV95" s="322"/>
    </row>
    <row r="96" spans="1:100" ht="12.75">
      <c r="A96" s="35"/>
      <c r="B96" s="35"/>
      <c r="C96" s="35"/>
      <c r="D96" s="35"/>
      <c r="E96" s="35"/>
      <c r="F96" s="35"/>
      <c r="G96" s="35"/>
      <c r="H96" s="35"/>
      <c r="I96" s="322"/>
      <c r="J96" s="326"/>
      <c r="K96" s="318"/>
      <c r="L96" s="373"/>
      <c r="M96" s="376"/>
      <c r="N96" s="376"/>
      <c r="O96" s="375"/>
      <c r="P96" s="375"/>
      <c r="Q96" s="375"/>
      <c r="R96" s="375"/>
      <c r="S96" s="375"/>
      <c r="T96" s="375"/>
      <c r="U96" s="375"/>
      <c r="V96" s="375"/>
      <c r="W96" s="380"/>
      <c r="X96" s="375"/>
      <c r="Y96" s="375"/>
      <c r="Z96" s="378"/>
      <c r="AA96" s="378"/>
      <c r="AB96" s="378"/>
      <c r="AC96" s="378"/>
      <c r="AD96" s="378"/>
      <c r="AE96" s="378"/>
      <c r="AF96" s="378"/>
      <c r="AG96" s="378"/>
      <c r="AH96" s="378"/>
      <c r="AI96" s="378"/>
      <c r="AJ96" s="378"/>
      <c r="AK96" s="378"/>
      <c r="AL96" s="378"/>
      <c r="AM96" s="378"/>
      <c r="AN96" s="378"/>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c r="BO96" s="322"/>
      <c r="BP96" s="322"/>
      <c r="BQ96" s="322"/>
      <c r="BR96" s="322"/>
      <c r="BS96" s="322"/>
      <c r="BT96" s="322"/>
      <c r="BU96" s="322"/>
      <c r="BV96" s="322"/>
      <c r="BW96" s="322"/>
      <c r="BX96" s="322"/>
      <c r="BY96" s="322"/>
      <c r="BZ96" s="322"/>
      <c r="CA96" s="322"/>
      <c r="CB96" s="322"/>
      <c r="CC96" s="322"/>
      <c r="CD96" s="322"/>
      <c r="CE96" s="322"/>
      <c r="CF96" s="322"/>
      <c r="CG96" s="322"/>
      <c r="CH96" s="322"/>
      <c r="CI96" s="322"/>
      <c r="CJ96" s="322"/>
      <c r="CK96" s="322"/>
      <c r="CL96" s="322"/>
      <c r="CM96" s="322"/>
      <c r="CN96" s="322"/>
      <c r="CO96" s="322"/>
      <c r="CP96" s="322"/>
      <c r="CQ96" s="322"/>
      <c r="CR96" s="322"/>
      <c r="CS96" s="322"/>
      <c r="CT96" s="322"/>
      <c r="CU96" s="322"/>
      <c r="CV96" s="322"/>
    </row>
    <row r="97" spans="1:100" ht="12.75">
      <c r="A97" s="35"/>
      <c r="B97" s="35"/>
      <c r="C97" s="35"/>
      <c r="D97" s="35"/>
      <c r="E97" s="35"/>
      <c r="F97" s="35"/>
      <c r="G97" s="35"/>
      <c r="H97" s="35"/>
      <c r="I97" s="322"/>
      <c r="J97" s="326"/>
      <c r="K97" s="318"/>
      <c r="L97" s="373"/>
      <c r="M97" s="376"/>
      <c r="N97" s="376"/>
      <c r="O97" s="375"/>
      <c r="P97" s="375"/>
      <c r="Q97" s="375"/>
      <c r="R97" s="375"/>
      <c r="S97" s="375"/>
      <c r="T97" s="375"/>
      <c r="U97" s="375"/>
      <c r="V97" s="375"/>
      <c r="W97" s="380"/>
      <c r="X97" s="375"/>
      <c r="Y97" s="375"/>
      <c r="Z97" s="378"/>
      <c r="AA97" s="378"/>
      <c r="AB97" s="378"/>
      <c r="AC97" s="378"/>
      <c r="AD97" s="378"/>
      <c r="AE97" s="378"/>
      <c r="AF97" s="378"/>
      <c r="AG97" s="378"/>
      <c r="AH97" s="378"/>
      <c r="AI97" s="378"/>
      <c r="AJ97" s="378"/>
      <c r="AK97" s="378"/>
      <c r="AL97" s="378"/>
      <c r="AM97" s="378"/>
      <c r="AN97" s="378"/>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22"/>
      <c r="BU97" s="322"/>
      <c r="BV97" s="322"/>
      <c r="BW97" s="322"/>
      <c r="BX97" s="322"/>
      <c r="BY97" s="322"/>
      <c r="BZ97" s="322"/>
      <c r="CA97" s="322"/>
      <c r="CB97" s="322"/>
      <c r="CC97" s="322"/>
      <c r="CD97" s="322"/>
      <c r="CE97" s="322"/>
      <c r="CF97" s="322"/>
      <c r="CG97" s="322"/>
      <c r="CH97" s="322"/>
      <c r="CI97" s="322"/>
      <c r="CJ97" s="322"/>
      <c r="CK97" s="322"/>
      <c r="CL97" s="322"/>
      <c r="CM97" s="322"/>
      <c r="CN97" s="322"/>
      <c r="CO97" s="322"/>
      <c r="CP97" s="322"/>
      <c r="CQ97" s="322"/>
      <c r="CR97" s="322"/>
      <c r="CS97" s="322"/>
      <c r="CT97" s="322"/>
      <c r="CU97" s="322"/>
      <c r="CV97" s="322"/>
    </row>
    <row r="98" spans="1:100" ht="12.75">
      <c r="A98" s="35"/>
      <c r="B98" s="35"/>
      <c r="C98" s="35"/>
      <c r="D98" s="35"/>
      <c r="E98" s="35"/>
      <c r="F98" s="35"/>
      <c r="G98" s="35"/>
      <c r="H98" s="35"/>
      <c r="I98" s="322"/>
      <c r="J98" s="326"/>
      <c r="K98" s="318"/>
      <c r="L98" s="373"/>
      <c r="M98" s="376"/>
      <c r="N98" s="376"/>
      <c r="O98" s="375"/>
      <c r="P98" s="375"/>
      <c r="Q98" s="375"/>
      <c r="R98" s="375"/>
      <c r="S98" s="375"/>
      <c r="T98" s="375"/>
      <c r="U98" s="375"/>
      <c r="V98" s="375"/>
      <c r="W98" s="380"/>
      <c r="X98" s="375"/>
      <c r="Y98" s="375"/>
      <c r="Z98" s="378"/>
      <c r="AA98" s="378"/>
      <c r="AB98" s="378"/>
      <c r="AC98" s="378"/>
      <c r="AD98" s="378"/>
      <c r="AE98" s="378"/>
      <c r="AF98" s="378"/>
      <c r="AG98" s="378"/>
      <c r="AH98" s="378"/>
      <c r="AI98" s="378"/>
      <c r="AJ98" s="378"/>
      <c r="AK98" s="378"/>
      <c r="AL98" s="378"/>
      <c r="AM98" s="378"/>
      <c r="AN98" s="378"/>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22"/>
      <c r="BU98" s="322"/>
      <c r="BV98" s="322"/>
      <c r="BW98" s="322"/>
      <c r="BX98" s="322"/>
      <c r="BY98" s="322"/>
      <c r="BZ98" s="322"/>
      <c r="CA98" s="322"/>
      <c r="CB98" s="322"/>
      <c r="CC98" s="322"/>
      <c r="CD98" s="322"/>
      <c r="CE98" s="322"/>
      <c r="CF98" s="322"/>
      <c r="CG98" s="322"/>
      <c r="CH98" s="322"/>
      <c r="CI98" s="322"/>
      <c r="CJ98" s="322"/>
      <c r="CK98" s="322"/>
      <c r="CL98" s="322"/>
      <c r="CM98" s="322"/>
      <c r="CN98" s="322"/>
      <c r="CO98" s="322"/>
      <c r="CP98" s="322"/>
      <c r="CQ98" s="322"/>
      <c r="CR98" s="322"/>
      <c r="CS98" s="322"/>
      <c r="CT98" s="322"/>
      <c r="CU98" s="322"/>
      <c r="CV98" s="322"/>
    </row>
    <row r="99" spans="1:100" ht="12.75">
      <c r="A99" s="35"/>
      <c r="B99" s="35"/>
      <c r="C99" s="35"/>
      <c r="D99" s="35"/>
      <c r="E99" s="35"/>
      <c r="F99" s="35"/>
      <c r="G99" s="35"/>
      <c r="H99" s="35"/>
      <c r="I99" s="322"/>
      <c r="J99" s="326"/>
      <c r="K99" s="318"/>
      <c r="L99" s="373"/>
      <c r="M99" s="376"/>
      <c r="N99" s="376"/>
      <c r="O99" s="375"/>
      <c r="P99" s="375"/>
      <c r="Q99" s="375"/>
      <c r="R99" s="375"/>
      <c r="S99" s="375"/>
      <c r="T99" s="375"/>
      <c r="U99" s="375"/>
      <c r="V99" s="375"/>
      <c r="W99" s="380"/>
      <c r="X99" s="375"/>
      <c r="Y99" s="375"/>
      <c r="Z99" s="378"/>
      <c r="AA99" s="378"/>
      <c r="AB99" s="378"/>
      <c r="AC99" s="378"/>
      <c r="AD99" s="378"/>
      <c r="AE99" s="378"/>
      <c r="AF99" s="378"/>
      <c r="AG99" s="378"/>
      <c r="AH99" s="378"/>
      <c r="AI99" s="378"/>
      <c r="AJ99" s="378"/>
      <c r="AK99" s="378"/>
      <c r="AL99" s="378"/>
      <c r="AM99" s="378"/>
      <c r="AN99" s="378"/>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c r="BR99" s="322"/>
      <c r="BS99" s="322"/>
      <c r="BT99" s="322"/>
      <c r="BU99" s="322"/>
      <c r="BV99" s="322"/>
      <c r="BW99" s="322"/>
      <c r="BX99" s="322"/>
      <c r="BY99" s="322"/>
      <c r="BZ99" s="322"/>
      <c r="CA99" s="322"/>
      <c r="CB99" s="322"/>
      <c r="CC99" s="322"/>
      <c r="CD99" s="322"/>
      <c r="CE99" s="322"/>
      <c r="CF99" s="322"/>
      <c r="CG99" s="322"/>
      <c r="CH99" s="322"/>
      <c r="CI99" s="322"/>
      <c r="CJ99" s="322"/>
      <c r="CK99" s="322"/>
      <c r="CL99" s="322"/>
      <c r="CM99" s="322"/>
      <c r="CN99" s="322"/>
      <c r="CO99" s="322"/>
      <c r="CP99" s="322"/>
      <c r="CQ99" s="322"/>
      <c r="CR99" s="322"/>
      <c r="CS99" s="322"/>
      <c r="CT99" s="322"/>
      <c r="CU99" s="322"/>
      <c r="CV99" s="322"/>
    </row>
    <row r="100" spans="1:100" ht="12.75">
      <c r="A100" s="35"/>
      <c r="B100" s="35"/>
      <c r="C100" s="35"/>
      <c r="D100" s="35"/>
      <c r="E100" s="35"/>
      <c r="F100" s="35"/>
      <c r="G100" s="35"/>
      <c r="H100" s="35"/>
      <c r="I100" s="322"/>
      <c r="J100" s="326"/>
      <c r="K100" s="318"/>
      <c r="L100" s="373"/>
      <c r="M100" s="376"/>
      <c r="N100" s="376"/>
      <c r="O100" s="375"/>
      <c r="P100" s="375"/>
      <c r="Q100" s="375"/>
      <c r="R100" s="375"/>
      <c r="S100" s="375"/>
      <c r="T100" s="375"/>
      <c r="U100" s="375"/>
      <c r="V100" s="375"/>
      <c r="W100" s="380"/>
      <c r="X100" s="375"/>
      <c r="Y100" s="375"/>
      <c r="Z100" s="378"/>
      <c r="AA100" s="378"/>
      <c r="AB100" s="378"/>
      <c r="AC100" s="378"/>
      <c r="AD100" s="378"/>
      <c r="AE100" s="378"/>
      <c r="AF100" s="378"/>
      <c r="AG100" s="378"/>
      <c r="AH100" s="378"/>
      <c r="AI100" s="378"/>
      <c r="AJ100" s="378"/>
      <c r="AK100" s="378"/>
      <c r="AL100" s="378"/>
      <c r="AM100" s="378"/>
      <c r="AN100" s="378"/>
      <c r="AO100" s="322"/>
      <c r="AP100" s="322"/>
      <c r="AQ100" s="322"/>
      <c r="AR100" s="322"/>
      <c r="AS100" s="322"/>
      <c r="AT100" s="322"/>
      <c r="AU100" s="322"/>
      <c r="AV100" s="322"/>
      <c r="AW100" s="322"/>
      <c r="AX100" s="322"/>
      <c r="AY100" s="322"/>
      <c r="AZ100" s="322"/>
      <c r="BA100" s="322"/>
      <c r="BB100" s="322"/>
      <c r="BC100" s="322"/>
      <c r="BD100" s="322"/>
      <c r="BE100" s="322"/>
      <c r="BF100" s="322"/>
      <c r="BG100" s="322"/>
      <c r="BH100" s="322"/>
      <c r="BI100" s="322"/>
      <c r="BJ100" s="322"/>
      <c r="BK100" s="322"/>
      <c r="BL100" s="322"/>
      <c r="BM100" s="322"/>
      <c r="BN100" s="322"/>
      <c r="BO100" s="322"/>
      <c r="BP100" s="322"/>
      <c r="BQ100" s="322"/>
      <c r="BR100" s="322"/>
      <c r="BS100" s="322"/>
      <c r="BT100" s="322"/>
      <c r="BU100" s="322"/>
      <c r="BV100" s="322"/>
      <c r="BW100" s="322"/>
      <c r="BX100" s="322"/>
      <c r="BY100" s="322"/>
      <c r="BZ100" s="322"/>
      <c r="CA100" s="322"/>
      <c r="CB100" s="322"/>
      <c r="CC100" s="322"/>
      <c r="CD100" s="322"/>
      <c r="CE100" s="322"/>
      <c r="CF100" s="322"/>
      <c r="CG100" s="322"/>
      <c r="CH100" s="322"/>
      <c r="CI100" s="322"/>
      <c r="CJ100" s="322"/>
      <c r="CK100" s="322"/>
      <c r="CL100" s="322"/>
      <c r="CM100" s="322"/>
      <c r="CN100" s="322"/>
      <c r="CO100" s="322"/>
      <c r="CP100" s="322"/>
      <c r="CQ100" s="322"/>
      <c r="CR100" s="322"/>
      <c r="CS100" s="322"/>
      <c r="CT100" s="322"/>
      <c r="CU100" s="322"/>
      <c r="CV100" s="322"/>
    </row>
    <row r="101" spans="1:100" ht="12.75">
      <c r="A101" s="35"/>
      <c r="B101" s="35"/>
      <c r="C101" s="35"/>
      <c r="D101" s="35"/>
      <c r="E101" s="35"/>
      <c r="F101" s="35"/>
      <c r="G101" s="35"/>
      <c r="H101" s="35"/>
      <c r="I101" s="322"/>
      <c r="J101" s="326"/>
      <c r="K101" s="318"/>
      <c r="L101" s="373"/>
      <c r="M101" s="376"/>
      <c r="N101" s="376"/>
      <c r="O101" s="375"/>
      <c r="P101" s="375"/>
      <c r="Q101" s="375"/>
      <c r="R101" s="375"/>
      <c r="S101" s="375"/>
      <c r="T101" s="375"/>
      <c r="U101" s="375"/>
      <c r="V101" s="375"/>
      <c r="W101" s="380"/>
      <c r="X101" s="375"/>
      <c r="Y101" s="375"/>
      <c r="Z101" s="378"/>
      <c r="AA101" s="378"/>
      <c r="AB101" s="378"/>
      <c r="AC101" s="378"/>
      <c r="AD101" s="378"/>
      <c r="AE101" s="378"/>
      <c r="AF101" s="378"/>
      <c r="AG101" s="378"/>
      <c r="AH101" s="378"/>
      <c r="AI101" s="378"/>
      <c r="AJ101" s="378"/>
      <c r="AK101" s="378"/>
      <c r="AL101" s="378"/>
      <c r="AM101" s="378"/>
      <c r="AN101" s="378"/>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c r="BO101" s="322"/>
      <c r="BP101" s="322"/>
      <c r="BQ101" s="322"/>
      <c r="BR101" s="322"/>
      <c r="BS101" s="322"/>
      <c r="BT101" s="322"/>
      <c r="BU101" s="322"/>
      <c r="BV101" s="322"/>
      <c r="BW101" s="322"/>
      <c r="BX101" s="322"/>
      <c r="BY101" s="322"/>
      <c r="BZ101" s="322"/>
      <c r="CA101" s="322"/>
      <c r="CB101" s="322"/>
      <c r="CC101" s="322"/>
      <c r="CD101" s="322"/>
      <c r="CE101" s="322"/>
      <c r="CF101" s="322"/>
      <c r="CG101" s="322"/>
      <c r="CH101" s="322"/>
      <c r="CI101" s="322"/>
      <c r="CJ101" s="322"/>
      <c r="CK101" s="322"/>
      <c r="CL101" s="322"/>
      <c r="CM101" s="322"/>
      <c r="CN101" s="322"/>
      <c r="CO101" s="322"/>
      <c r="CP101" s="322"/>
      <c r="CQ101" s="322"/>
      <c r="CR101" s="322"/>
      <c r="CS101" s="322"/>
      <c r="CT101" s="322"/>
      <c r="CU101" s="322"/>
      <c r="CV101" s="322"/>
    </row>
    <row r="102" spans="1:100" ht="12.75">
      <c r="A102" s="35"/>
      <c r="B102" s="35"/>
      <c r="C102" s="35"/>
      <c r="D102" s="35"/>
      <c r="E102" s="35"/>
      <c r="F102" s="35"/>
      <c r="G102" s="35"/>
      <c r="H102" s="35"/>
      <c r="I102" s="322"/>
      <c r="J102" s="326"/>
      <c r="K102" s="318"/>
      <c r="L102" s="373"/>
      <c r="M102" s="376"/>
      <c r="N102" s="376"/>
      <c r="O102" s="375"/>
      <c r="P102" s="375"/>
      <c r="Q102" s="375"/>
      <c r="R102" s="375"/>
      <c r="S102" s="375"/>
      <c r="T102" s="375"/>
      <c r="U102" s="375"/>
      <c r="V102" s="375"/>
      <c r="W102" s="380"/>
      <c r="X102" s="375"/>
      <c r="Y102" s="375"/>
      <c r="Z102" s="378"/>
      <c r="AA102" s="378"/>
      <c r="AB102" s="378"/>
      <c r="AC102" s="378"/>
      <c r="AD102" s="378"/>
      <c r="AE102" s="378"/>
      <c r="AF102" s="378"/>
      <c r="AG102" s="378"/>
      <c r="AH102" s="378"/>
      <c r="AI102" s="378"/>
      <c r="AJ102" s="378"/>
      <c r="AK102" s="378"/>
      <c r="AL102" s="378"/>
      <c r="AM102" s="378"/>
      <c r="AN102" s="378"/>
      <c r="AO102" s="322"/>
      <c r="AP102" s="322"/>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c r="BO102" s="322"/>
      <c r="BP102" s="322"/>
      <c r="BQ102" s="322"/>
      <c r="BR102" s="322"/>
      <c r="BS102" s="322"/>
      <c r="BT102" s="322"/>
      <c r="BU102" s="322"/>
      <c r="BV102" s="322"/>
      <c r="BW102" s="322"/>
      <c r="BX102" s="322"/>
      <c r="BY102" s="322"/>
      <c r="BZ102" s="322"/>
      <c r="CA102" s="322"/>
      <c r="CB102" s="322"/>
      <c r="CC102" s="322"/>
      <c r="CD102" s="322"/>
      <c r="CE102" s="322"/>
      <c r="CF102" s="322"/>
      <c r="CG102" s="322"/>
      <c r="CH102" s="322"/>
      <c r="CI102" s="322"/>
      <c r="CJ102" s="322"/>
      <c r="CK102" s="322"/>
      <c r="CL102" s="322"/>
      <c r="CM102" s="322"/>
      <c r="CN102" s="322"/>
      <c r="CO102" s="322"/>
      <c r="CP102" s="322"/>
      <c r="CQ102" s="322"/>
      <c r="CR102" s="322"/>
      <c r="CS102" s="322"/>
      <c r="CT102" s="322"/>
      <c r="CU102" s="322"/>
      <c r="CV102" s="322"/>
    </row>
    <row r="103" spans="1:100" ht="12.75">
      <c r="A103" s="35"/>
      <c r="B103" s="35"/>
      <c r="C103" s="35"/>
      <c r="D103" s="35"/>
      <c r="E103" s="35"/>
      <c r="F103" s="35"/>
      <c r="G103" s="35"/>
      <c r="H103" s="35"/>
      <c r="I103" s="322"/>
      <c r="J103" s="326"/>
      <c r="K103" s="318"/>
      <c r="L103" s="373"/>
      <c r="M103" s="376"/>
      <c r="N103" s="376"/>
      <c r="O103" s="375"/>
      <c r="P103" s="375"/>
      <c r="Q103" s="375"/>
      <c r="R103" s="375"/>
      <c r="S103" s="375"/>
      <c r="T103" s="375"/>
      <c r="U103" s="375"/>
      <c r="V103" s="375"/>
      <c r="W103" s="380"/>
      <c r="X103" s="375"/>
      <c r="Y103" s="375"/>
      <c r="Z103" s="378"/>
      <c r="AA103" s="378"/>
      <c r="AB103" s="378"/>
      <c r="AC103" s="378"/>
      <c r="AD103" s="378"/>
      <c r="AE103" s="378"/>
      <c r="AF103" s="378"/>
      <c r="AG103" s="378"/>
      <c r="AH103" s="378"/>
      <c r="AI103" s="378"/>
      <c r="AJ103" s="378"/>
      <c r="AK103" s="378"/>
      <c r="AL103" s="378"/>
      <c r="AM103" s="378"/>
      <c r="AN103" s="378"/>
      <c r="AO103" s="322"/>
      <c r="AP103" s="322"/>
      <c r="AQ103" s="322"/>
      <c r="AR103" s="322"/>
      <c r="AS103" s="322"/>
      <c r="AT103" s="322"/>
      <c r="AU103" s="322"/>
      <c r="AV103" s="322"/>
      <c r="AW103" s="322"/>
      <c r="AX103" s="322"/>
      <c r="AY103" s="322"/>
      <c r="AZ103" s="322"/>
      <c r="BA103" s="322"/>
      <c r="BB103" s="322"/>
      <c r="BC103" s="322"/>
      <c r="BD103" s="322"/>
      <c r="BE103" s="322"/>
      <c r="BF103" s="322"/>
      <c r="BG103" s="322"/>
      <c r="BH103" s="322"/>
      <c r="BI103" s="322"/>
      <c r="BJ103" s="322"/>
      <c r="BK103" s="322"/>
      <c r="BL103" s="322"/>
      <c r="BM103" s="322"/>
      <c r="BN103" s="322"/>
      <c r="BO103" s="322"/>
      <c r="BP103" s="322"/>
      <c r="BQ103" s="322"/>
      <c r="BR103" s="322"/>
      <c r="BS103" s="322"/>
      <c r="BT103" s="322"/>
      <c r="BU103" s="322"/>
      <c r="BV103" s="322"/>
      <c r="BW103" s="322"/>
      <c r="BX103" s="322"/>
      <c r="BY103" s="322"/>
      <c r="BZ103" s="322"/>
      <c r="CA103" s="322"/>
      <c r="CB103" s="322"/>
      <c r="CC103" s="322"/>
      <c r="CD103" s="322"/>
      <c r="CE103" s="322"/>
      <c r="CF103" s="322"/>
      <c r="CG103" s="322"/>
      <c r="CH103" s="322"/>
      <c r="CI103" s="322"/>
      <c r="CJ103" s="322"/>
      <c r="CK103" s="322"/>
      <c r="CL103" s="322"/>
      <c r="CM103" s="322"/>
      <c r="CN103" s="322"/>
      <c r="CO103" s="322"/>
      <c r="CP103" s="322"/>
      <c r="CQ103" s="322"/>
      <c r="CR103" s="322"/>
      <c r="CS103" s="322"/>
      <c r="CT103" s="322"/>
      <c r="CU103" s="322"/>
      <c r="CV103" s="322"/>
    </row>
    <row r="104" spans="1:100" ht="12.75">
      <c r="A104" s="35"/>
      <c r="B104" s="35"/>
      <c r="C104" s="35"/>
      <c r="D104" s="35"/>
      <c r="E104" s="35"/>
      <c r="F104" s="35"/>
      <c r="G104" s="35"/>
      <c r="H104" s="35"/>
      <c r="I104" s="322"/>
      <c r="J104" s="326"/>
      <c r="K104" s="318"/>
      <c r="L104" s="373"/>
      <c r="M104" s="376"/>
      <c r="N104" s="376"/>
      <c r="O104" s="375"/>
      <c r="P104" s="375"/>
      <c r="Q104" s="375"/>
      <c r="R104" s="375"/>
      <c r="S104" s="375"/>
      <c r="T104" s="375"/>
      <c r="U104" s="375"/>
      <c r="V104" s="375"/>
      <c r="W104" s="380"/>
      <c r="X104" s="375"/>
      <c r="Y104" s="375"/>
      <c r="Z104" s="378"/>
      <c r="AA104" s="378"/>
      <c r="AB104" s="378"/>
      <c r="AC104" s="378"/>
      <c r="AD104" s="378"/>
      <c r="AE104" s="378"/>
      <c r="AF104" s="378"/>
      <c r="AG104" s="378"/>
      <c r="AH104" s="378"/>
      <c r="AI104" s="378"/>
      <c r="AJ104" s="378"/>
      <c r="AK104" s="378"/>
      <c r="AL104" s="378"/>
      <c r="AM104" s="378"/>
      <c r="AN104" s="378"/>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row>
    <row r="105" spans="1:100" ht="12.75">
      <c r="A105" s="35"/>
      <c r="B105" s="35"/>
      <c r="C105" s="35"/>
      <c r="D105" s="35"/>
      <c r="E105" s="35"/>
      <c r="F105" s="35"/>
      <c r="G105" s="35"/>
      <c r="H105" s="35"/>
      <c r="I105" s="322"/>
      <c r="J105" s="326"/>
      <c r="K105" s="318"/>
      <c r="L105" s="373"/>
      <c r="M105" s="376"/>
      <c r="N105" s="376"/>
      <c r="O105" s="375"/>
      <c r="P105" s="375"/>
      <c r="Q105" s="375"/>
      <c r="R105" s="375"/>
      <c r="S105" s="375"/>
      <c r="T105" s="375"/>
      <c r="U105" s="375"/>
      <c r="V105" s="375"/>
      <c r="W105" s="380"/>
      <c r="X105" s="375"/>
      <c r="Y105" s="375"/>
      <c r="Z105" s="378"/>
      <c r="AA105" s="378"/>
      <c r="AB105" s="378"/>
      <c r="AC105" s="378"/>
      <c r="AD105" s="378"/>
      <c r="AE105" s="378"/>
      <c r="AF105" s="378"/>
      <c r="AG105" s="378"/>
      <c r="AH105" s="378"/>
      <c r="AI105" s="378"/>
      <c r="AJ105" s="378"/>
      <c r="AK105" s="378"/>
      <c r="AL105" s="378"/>
      <c r="AM105" s="378"/>
      <c r="AN105" s="378"/>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row>
    <row r="106" spans="1:100" ht="12.75">
      <c r="A106" s="35"/>
      <c r="B106" s="35"/>
      <c r="C106" s="35"/>
      <c r="D106" s="35"/>
      <c r="E106" s="35"/>
      <c r="F106" s="35"/>
      <c r="G106" s="35"/>
      <c r="H106" s="35"/>
      <c r="I106" s="322"/>
      <c r="J106" s="326"/>
      <c r="K106" s="318"/>
      <c r="L106" s="373"/>
      <c r="M106" s="376"/>
      <c r="N106" s="376"/>
      <c r="O106" s="375"/>
      <c r="P106" s="375"/>
      <c r="Q106" s="375"/>
      <c r="R106" s="375"/>
      <c r="S106" s="375"/>
      <c r="T106" s="375"/>
      <c r="U106" s="375"/>
      <c r="V106" s="375"/>
      <c r="W106" s="380"/>
      <c r="X106" s="375"/>
      <c r="Y106" s="375"/>
      <c r="Z106" s="378"/>
      <c r="AA106" s="378"/>
      <c r="AB106" s="378"/>
      <c r="AC106" s="378"/>
      <c r="AD106" s="378"/>
      <c r="AE106" s="378"/>
      <c r="AF106" s="378"/>
      <c r="AG106" s="378"/>
      <c r="AH106" s="378"/>
      <c r="AI106" s="378"/>
      <c r="AJ106" s="378"/>
      <c r="AK106" s="378"/>
      <c r="AL106" s="378"/>
      <c r="AM106" s="378"/>
      <c r="AN106" s="378"/>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row>
    <row r="107" spans="1:100" ht="12.75">
      <c r="A107" s="35"/>
      <c r="B107" s="35"/>
      <c r="C107" s="35"/>
      <c r="D107" s="35"/>
      <c r="E107" s="35"/>
      <c r="F107" s="35"/>
      <c r="G107" s="35"/>
      <c r="H107" s="35"/>
      <c r="I107" s="322"/>
      <c r="J107" s="326"/>
      <c r="K107" s="318"/>
      <c r="L107" s="373"/>
      <c r="M107" s="376"/>
      <c r="N107" s="376"/>
      <c r="O107" s="375"/>
      <c r="P107" s="375"/>
      <c r="Q107" s="375"/>
      <c r="R107" s="375"/>
      <c r="S107" s="375"/>
      <c r="T107" s="375"/>
      <c r="U107" s="375"/>
      <c r="V107" s="375"/>
      <c r="W107" s="380"/>
      <c r="X107" s="375"/>
      <c r="Y107" s="375"/>
      <c r="Z107" s="378"/>
      <c r="AA107" s="378"/>
      <c r="AB107" s="378"/>
      <c r="AC107" s="378"/>
      <c r="AD107" s="378"/>
      <c r="AE107" s="378"/>
      <c r="AF107" s="378"/>
      <c r="AG107" s="378"/>
      <c r="AH107" s="378"/>
      <c r="AI107" s="378"/>
      <c r="AJ107" s="378"/>
      <c r="AK107" s="378"/>
      <c r="AL107" s="378"/>
      <c r="AM107" s="378"/>
      <c r="AN107" s="378"/>
      <c r="AO107" s="322"/>
      <c r="AP107" s="322"/>
      <c r="AQ107" s="322"/>
      <c r="AR107" s="322"/>
      <c r="AS107" s="322"/>
      <c r="AT107" s="322"/>
      <c r="AU107" s="322"/>
      <c r="AV107" s="322"/>
      <c r="AW107" s="322"/>
      <c r="AX107" s="322"/>
      <c r="AY107" s="322"/>
      <c r="AZ107" s="322"/>
      <c r="BA107" s="322"/>
      <c r="BB107" s="322"/>
      <c r="BC107" s="322"/>
      <c r="BD107" s="322"/>
      <c r="BE107" s="322"/>
      <c r="BF107" s="322"/>
      <c r="BG107" s="322"/>
      <c r="BH107" s="322"/>
      <c r="BI107" s="322"/>
      <c r="BJ107" s="322"/>
      <c r="BK107" s="322"/>
      <c r="BL107" s="322"/>
      <c r="BM107" s="322"/>
      <c r="BN107" s="322"/>
      <c r="BO107" s="322"/>
      <c r="BP107" s="322"/>
      <c r="BQ107" s="322"/>
      <c r="BR107" s="322"/>
      <c r="BS107" s="322"/>
      <c r="BT107" s="322"/>
      <c r="BU107" s="322"/>
      <c r="BV107" s="322"/>
      <c r="BW107" s="322"/>
      <c r="BX107" s="322"/>
      <c r="BY107" s="322"/>
      <c r="BZ107" s="322"/>
      <c r="CA107" s="322"/>
      <c r="CB107" s="322"/>
      <c r="CC107" s="322"/>
      <c r="CD107" s="322"/>
      <c r="CE107" s="322"/>
      <c r="CF107" s="322"/>
      <c r="CG107" s="322"/>
      <c r="CH107" s="322"/>
      <c r="CI107" s="322"/>
      <c r="CJ107" s="322"/>
      <c r="CK107" s="322"/>
      <c r="CL107" s="322"/>
      <c r="CM107" s="322"/>
      <c r="CN107" s="322"/>
      <c r="CO107" s="322"/>
      <c r="CP107" s="322"/>
      <c r="CQ107" s="322"/>
      <c r="CR107" s="322"/>
      <c r="CS107" s="322"/>
      <c r="CT107" s="322"/>
      <c r="CU107" s="322"/>
      <c r="CV107" s="322"/>
    </row>
    <row r="108" spans="1:100" ht="12.75">
      <c r="A108" s="35"/>
      <c r="B108" s="35"/>
      <c r="C108" s="35"/>
      <c r="D108" s="35"/>
      <c r="E108" s="35"/>
      <c r="F108" s="35"/>
      <c r="G108" s="35"/>
      <c r="H108" s="35"/>
      <c r="I108" s="322"/>
      <c r="J108" s="326"/>
      <c r="K108" s="318"/>
      <c r="L108" s="373"/>
      <c r="M108" s="376"/>
      <c r="N108" s="376"/>
      <c r="O108" s="375"/>
      <c r="P108" s="375"/>
      <c r="Q108" s="375"/>
      <c r="R108" s="375"/>
      <c r="S108" s="375"/>
      <c r="T108" s="375"/>
      <c r="U108" s="375"/>
      <c r="V108" s="375"/>
      <c r="W108" s="380"/>
      <c r="X108" s="375"/>
      <c r="Y108" s="375"/>
      <c r="Z108" s="378"/>
      <c r="AA108" s="378"/>
      <c r="AB108" s="378"/>
      <c r="AC108" s="378"/>
      <c r="AD108" s="378"/>
      <c r="AE108" s="378"/>
      <c r="AF108" s="378"/>
      <c r="AG108" s="378"/>
      <c r="AH108" s="378"/>
      <c r="AI108" s="378"/>
      <c r="AJ108" s="378"/>
      <c r="AK108" s="378"/>
      <c r="AL108" s="378"/>
      <c r="AM108" s="378"/>
      <c r="AN108" s="378"/>
      <c r="AO108" s="322"/>
      <c r="AP108" s="322"/>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c r="BO108" s="322"/>
      <c r="BP108" s="322"/>
      <c r="BQ108" s="322"/>
      <c r="BR108" s="322"/>
      <c r="BS108" s="322"/>
      <c r="BT108" s="322"/>
      <c r="BU108" s="322"/>
      <c r="BV108" s="322"/>
      <c r="BW108" s="322"/>
      <c r="BX108" s="322"/>
      <c r="BY108" s="322"/>
      <c r="BZ108" s="322"/>
      <c r="CA108" s="322"/>
      <c r="CB108" s="322"/>
      <c r="CC108" s="322"/>
      <c r="CD108" s="322"/>
      <c r="CE108" s="322"/>
      <c r="CF108" s="322"/>
      <c r="CG108" s="322"/>
      <c r="CH108" s="322"/>
      <c r="CI108" s="322"/>
      <c r="CJ108" s="322"/>
      <c r="CK108" s="322"/>
      <c r="CL108" s="322"/>
      <c r="CM108" s="322"/>
      <c r="CN108" s="322"/>
      <c r="CO108" s="322"/>
      <c r="CP108" s="322"/>
      <c r="CQ108" s="322"/>
      <c r="CR108" s="322"/>
      <c r="CS108" s="322"/>
      <c r="CT108" s="322"/>
      <c r="CU108" s="322"/>
      <c r="CV108" s="322"/>
    </row>
    <row r="109" spans="1:100" ht="12.75">
      <c r="A109" s="35"/>
      <c r="B109" s="35"/>
      <c r="C109" s="35"/>
      <c r="D109" s="35"/>
      <c r="E109" s="35"/>
      <c r="F109" s="35"/>
      <c r="G109" s="35"/>
      <c r="H109" s="35"/>
      <c r="I109" s="322"/>
      <c r="J109" s="326"/>
      <c r="K109" s="318"/>
      <c r="L109" s="373"/>
      <c r="M109" s="376"/>
      <c r="N109" s="376"/>
      <c r="O109" s="375"/>
      <c r="P109" s="375"/>
      <c r="Q109" s="375"/>
      <c r="R109" s="375"/>
      <c r="S109" s="375"/>
      <c r="T109" s="375"/>
      <c r="U109" s="375"/>
      <c r="V109" s="375"/>
      <c r="W109" s="380"/>
      <c r="X109" s="375"/>
      <c r="Y109" s="375"/>
      <c r="Z109" s="378"/>
      <c r="AA109" s="378"/>
      <c r="AB109" s="378"/>
      <c r="AC109" s="378"/>
      <c r="AD109" s="378"/>
      <c r="AE109" s="378"/>
      <c r="AF109" s="378"/>
      <c r="AG109" s="378"/>
      <c r="AH109" s="378"/>
      <c r="AI109" s="378"/>
      <c r="AJ109" s="378"/>
      <c r="AK109" s="378"/>
      <c r="AL109" s="378"/>
      <c r="AM109" s="378"/>
      <c r="AN109" s="378"/>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2"/>
      <c r="BN109" s="322"/>
      <c r="BO109" s="322"/>
      <c r="BP109" s="322"/>
      <c r="BQ109" s="322"/>
      <c r="BR109" s="322"/>
      <c r="BS109" s="322"/>
      <c r="BT109" s="322"/>
      <c r="BU109" s="322"/>
      <c r="BV109" s="322"/>
      <c r="BW109" s="322"/>
      <c r="BX109" s="322"/>
      <c r="BY109" s="322"/>
      <c r="BZ109" s="322"/>
      <c r="CA109" s="322"/>
      <c r="CB109" s="322"/>
      <c r="CC109" s="322"/>
      <c r="CD109" s="322"/>
      <c r="CE109" s="322"/>
      <c r="CF109" s="322"/>
      <c r="CG109" s="322"/>
      <c r="CH109" s="322"/>
      <c r="CI109" s="322"/>
      <c r="CJ109" s="322"/>
      <c r="CK109" s="322"/>
      <c r="CL109" s="322"/>
      <c r="CM109" s="322"/>
      <c r="CN109" s="322"/>
      <c r="CO109" s="322"/>
      <c r="CP109" s="322"/>
      <c r="CQ109" s="322"/>
      <c r="CR109" s="322"/>
      <c r="CS109" s="322"/>
      <c r="CT109" s="322"/>
      <c r="CU109" s="322"/>
      <c r="CV109" s="322"/>
    </row>
    <row r="110" spans="1:100" ht="12.75">
      <c r="A110" s="35"/>
      <c r="B110" s="35"/>
      <c r="C110" s="35"/>
      <c r="D110" s="35"/>
      <c r="E110" s="35"/>
      <c r="F110" s="35"/>
      <c r="G110" s="35"/>
      <c r="H110" s="35"/>
      <c r="I110" s="322"/>
      <c r="J110" s="326"/>
      <c r="K110" s="318"/>
      <c r="L110" s="373"/>
      <c r="M110" s="376"/>
      <c r="N110" s="376"/>
      <c r="O110" s="375"/>
      <c r="P110" s="375"/>
      <c r="Q110" s="375"/>
      <c r="R110" s="375"/>
      <c r="S110" s="375"/>
      <c r="T110" s="375"/>
      <c r="U110" s="375"/>
      <c r="V110" s="375"/>
      <c r="W110" s="380"/>
      <c r="X110" s="375"/>
      <c r="Y110" s="375"/>
      <c r="Z110" s="378"/>
      <c r="AA110" s="378"/>
      <c r="AB110" s="378"/>
      <c r="AC110" s="378"/>
      <c r="AD110" s="378"/>
      <c r="AE110" s="378"/>
      <c r="AF110" s="378"/>
      <c r="AG110" s="378"/>
      <c r="AH110" s="378"/>
      <c r="AI110" s="378"/>
      <c r="AJ110" s="378"/>
      <c r="AK110" s="378"/>
      <c r="AL110" s="378"/>
      <c r="AM110" s="378"/>
      <c r="AN110" s="378"/>
      <c r="AO110" s="322"/>
      <c r="AP110" s="322"/>
      <c r="AQ110" s="322"/>
      <c r="AR110" s="322"/>
      <c r="AS110" s="322"/>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c r="BO110" s="322"/>
      <c r="BP110" s="322"/>
      <c r="BQ110" s="322"/>
      <c r="BR110" s="322"/>
      <c r="BS110" s="322"/>
      <c r="BT110" s="322"/>
      <c r="BU110" s="322"/>
      <c r="BV110" s="322"/>
      <c r="BW110" s="322"/>
      <c r="BX110" s="322"/>
      <c r="BY110" s="322"/>
      <c r="BZ110" s="322"/>
      <c r="CA110" s="322"/>
      <c r="CB110" s="322"/>
      <c r="CC110" s="322"/>
      <c r="CD110" s="322"/>
      <c r="CE110" s="322"/>
      <c r="CF110" s="322"/>
      <c r="CG110" s="322"/>
      <c r="CH110" s="322"/>
      <c r="CI110" s="322"/>
      <c r="CJ110" s="322"/>
      <c r="CK110" s="322"/>
      <c r="CL110" s="322"/>
      <c r="CM110" s="322"/>
      <c r="CN110" s="322"/>
      <c r="CO110" s="322"/>
      <c r="CP110" s="322"/>
      <c r="CQ110" s="322"/>
      <c r="CR110" s="322"/>
      <c r="CS110" s="322"/>
      <c r="CT110" s="322"/>
      <c r="CU110" s="322"/>
      <c r="CV110" s="322"/>
    </row>
    <row r="111" spans="1:100" ht="12.75">
      <c r="A111" s="35"/>
      <c r="B111" s="35"/>
      <c r="C111" s="35"/>
      <c r="D111" s="35"/>
      <c r="E111" s="35"/>
      <c r="F111" s="35"/>
      <c r="G111" s="35"/>
      <c r="H111" s="35"/>
      <c r="I111" s="322"/>
      <c r="J111" s="326"/>
      <c r="K111" s="318"/>
      <c r="L111" s="373"/>
      <c r="M111" s="376"/>
      <c r="N111" s="376"/>
      <c r="O111" s="375"/>
      <c r="P111" s="375"/>
      <c r="Q111" s="375"/>
      <c r="R111" s="375"/>
      <c r="S111" s="375"/>
      <c r="T111" s="375"/>
      <c r="U111" s="375"/>
      <c r="V111" s="375"/>
      <c r="W111" s="380"/>
      <c r="X111" s="375"/>
      <c r="Y111" s="375"/>
      <c r="Z111" s="378"/>
      <c r="AA111" s="378"/>
      <c r="AB111" s="378"/>
      <c r="AC111" s="378"/>
      <c r="AD111" s="378"/>
      <c r="AE111" s="378"/>
      <c r="AF111" s="378"/>
      <c r="AG111" s="378"/>
      <c r="AH111" s="378"/>
      <c r="AI111" s="378"/>
      <c r="AJ111" s="378"/>
      <c r="AK111" s="378"/>
      <c r="AL111" s="378"/>
      <c r="AM111" s="378"/>
      <c r="AN111" s="378"/>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c r="BO111" s="322"/>
      <c r="BP111" s="322"/>
      <c r="BQ111" s="322"/>
      <c r="BR111" s="322"/>
      <c r="BS111" s="322"/>
      <c r="BT111" s="322"/>
      <c r="BU111" s="322"/>
      <c r="BV111" s="322"/>
      <c r="BW111" s="322"/>
      <c r="BX111" s="322"/>
      <c r="BY111" s="322"/>
      <c r="BZ111" s="322"/>
      <c r="CA111" s="322"/>
      <c r="CB111" s="322"/>
      <c r="CC111" s="322"/>
      <c r="CD111" s="322"/>
      <c r="CE111" s="322"/>
      <c r="CF111" s="322"/>
      <c r="CG111" s="322"/>
      <c r="CH111" s="322"/>
      <c r="CI111" s="322"/>
      <c r="CJ111" s="322"/>
      <c r="CK111" s="322"/>
      <c r="CL111" s="322"/>
      <c r="CM111" s="322"/>
      <c r="CN111" s="322"/>
      <c r="CO111" s="322"/>
      <c r="CP111" s="322"/>
      <c r="CQ111" s="322"/>
      <c r="CR111" s="322"/>
      <c r="CS111" s="322"/>
      <c r="CT111" s="322"/>
      <c r="CU111" s="322"/>
      <c r="CV111" s="322"/>
    </row>
    <row r="112" spans="1:100" ht="12.75">
      <c r="A112" s="35"/>
      <c r="B112" s="35"/>
      <c r="C112" s="35"/>
      <c r="D112" s="35"/>
      <c r="E112" s="35"/>
      <c r="F112" s="35"/>
      <c r="G112" s="35"/>
      <c r="H112" s="35"/>
      <c r="I112" s="322"/>
      <c r="J112" s="326"/>
      <c r="K112" s="318"/>
      <c r="L112" s="373"/>
      <c r="M112" s="376"/>
      <c r="N112" s="376"/>
      <c r="O112" s="375"/>
      <c r="P112" s="375"/>
      <c r="Q112" s="375"/>
      <c r="R112" s="375"/>
      <c r="S112" s="375"/>
      <c r="T112" s="375"/>
      <c r="U112" s="375"/>
      <c r="V112" s="375"/>
      <c r="W112" s="380"/>
      <c r="X112" s="375"/>
      <c r="Y112" s="375"/>
      <c r="Z112" s="378"/>
      <c r="AA112" s="378"/>
      <c r="AB112" s="378"/>
      <c r="AC112" s="378"/>
      <c r="AD112" s="378"/>
      <c r="AE112" s="378"/>
      <c r="AF112" s="378"/>
      <c r="AG112" s="378"/>
      <c r="AH112" s="378"/>
      <c r="AI112" s="378"/>
      <c r="AJ112" s="378"/>
      <c r="AK112" s="378"/>
      <c r="AL112" s="378"/>
      <c r="AM112" s="378"/>
      <c r="AN112" s="378"/>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322"/>
      <c r="BJ112" s="322"/>
      <c r="BK112" s="322"/>
      <c r="BL112" s="322"/>
      <c r="BM112" s="322"/>
      <c r="BN112" s="322"/>
      <c r="BO112" s="322"/>
      <c r="BP112" s="322"/>
      <c r="BQ112" s="322"/>
      <c r="BR112" s="322"/>
      <c r="BS112" s="322"/>
      <c r="BT112" s="322"/>
      <c r="BU112" s="322"/>
      <c r="BV112" s="322"/>
      <c r="BW112" s="322"/>
      <c r="BX112" s="322"/>
      <c r="BY112" s="322"/>
      <c r="BZ112" s="322"/>
      <c r="CA112" s="322"/>
      <c r="CB112" s="322"/>
      <c r="CC112" s="322"/>
      <c r="CD112" s="322"/>
      <c r="CE112" s="322"/>
      <c r="CF112" s="322"/>
      <c r="CG112" s="322"/>
      <c r="CH112" s="322"/>
      <c r="CI112" s="322"/>
      <c r="CJ112" s="322"/>
      <c r="CK112" s="322"/>
      <c r="CL112" s="322"/>
      <c r="CM112" s="322"/>
      <c r="CN112" s="322"/>
      <c r="CO112" s="322"/>
      <c r="CP112" s="322"/>
      <c r="CQ112" s="322"/>
      <c r="CR112" s="322"/>
      <c r="CS112" s="322"/>
      <c r="CT112" s="322"/>
      <c r="CU112" s="322"/>
      <c r="CV112" s="322"/>
    </row>
    <row r="113" spans="1:100" ht="12.75">
      <c r="A113" s="35"/>
      <c r="B113" s="35"/>
      <c r="C113" s="35"/>
      <c r="D113" s="35"/>
      <c r="E113" s="35"/>
      <c r="F113" s="35"/>
      <c r="G113" s="35"/>
      <c r="H113" s="35"/>
      <c r="I113" s="322"/>
      <c r="J113" s="326"/>
      <c r="K113" s="318"/>
      <c r="L113" s="373"/>
      <c r="M113" s="376"/>
      <c r="N113" s="376"/>
      <c r="O113" s="375"/>
      <c r="P113" s="375"/>
      <c r="Q113" s="375"/>
      <c r="R113" s="375"/>
      <c r="S113" s="375"/>
      <c r="T113" s="375"/>
      <c r="U113" s="375"/>
      <c r="V113" s="375"/>
      <c r="W113" s="380"/>
      <c r="X113" s="375"/>
      <c r="Y113" s="375"/>
      <c r="Z113" s="378"/>
      <c r="AA113" s="378"/>
      <c r="AB113" s="378"/>
      <c r="AC113" s="378"/>
      <c r="AD113" s="378"/>
      <c r="AE113" s="378"/>
      <c r="AF113" s="378"/>
      <c r="AG113" s="378"/>
      <c r="AH113" s="378"/>
      <c r="AI113" s="378"/>
      <c r="AJ113" s="378"/>
      <c r="AK113" s="378"/>
      <c r="AL113" s="378"/>
      <c r="AM113" s="378"/>
      <c r="AN113" s="378"/>
      <c r="AO113" s="322"/>
      <c r="AP113" s="322"/>
      <c r="AQ113" s="322"/>
      <c r="AR113" s="322"/>
      <c r="AS113" s="322"/>
      <c r="AT113" s="322"/>
      <c r="AU113" s="322"/>
      <c r="AV113" s="322"/>
      <c r="AW113" s="322"/>
      <c r="AX113" s="322"/>
      <c r="AY113" s="322"/>
      <c r="AZ113" s="322"/>
      <c r="BA113" s="322"/>
      <c r="BB113" s="322"/>
      <c r="BC113" s="322"/>
      <c r="BD113" s="322"/>
      <c r="BE113" s="322"/>
      <c r="BF113" s="322"/>
      <c r="BG113" s="322"/>
      <c r="BH113" s="322"/>
      <c r="BI113" s="322"/>
      <c r="BJ113" s="322"/>
      <c r="BK113" s="322"/>
      <c r="BL113" s="322"/>
      <c r="BM113" s="322"/>
      <c r="BN113" s="322"/>
      <c r="BO113" s="322"/>
      <c r="BP113" s="322"/>
      <c r="BQ113" s="322"/>
      <c r="BR113" s="322"/>
      <c r="BS113" s="322"/>
      <c r="BT113" s="322"/>
      <c r="BU113" s="322"/>
      <c r="BV113" s="322"/>
      <c r="BW113" s="322"/>
      <c r="BX113" s="322"/>
      <c r="BY113" s="322"/>
      <c r="BZ113" s="322"/>
      <c r="CA113" s="322"/>
      <c r="CB113" s="322"/>
      <c r="CC113" s="322"/>
      <c r="CD113" s="322"/>
      <c r="CE113" s="322"/>
      <c r="CF113" s="322"/>
      <c r="CG113" s="322"/>
      <c r="CH113" s="322"/>
      <c r="CI113" s="322"/>
      <c r="CJ113" s="322"/>
      <c r="CK113" s="322"/>
      <c r="CL113" s="322"/>
      <c r="CM113" s="322"/>
      <c r="CN113" s="322"/>
      <c r="CO113" s="322"/>
      <c r="CP113" s="322"/>
      <c r="CQ113" s="322"/>
      <c r="CR113" s="322"/>
      <c r="CS113" s="322"/>
      <c r="CT113" s="322"/>
      <c r="CU113" s="322"/>
      <c r="CV113" s="322"/>
    </row>
    <row r="114" spans="1:100" ht="12.75">
      <c r="A114" s="35"/>
      <c r="B114" s="35"/>
      <c r="C114" s="35"/>
      <c r="D114" s="35"/>
      <c r="E114" s="35"/>
      <c r="F114" s="35"/>
      <c r="G114" s="35"/>
      <c r="H114" s="35"/>
      <c r="I114" s="322"/>
      <c r="J114" s="326"/>
      <c r="K114" s="318"/>
      <c r="L114" s="373"/>
      <c r="M114" s="376"/>
      <c r="N114" s="376"/>
      <c r="O114" s="375"/>
      <c r="P114" s="375"/>
      <c r="Q114" s="375"/>
      <c r="R114" s="375"/>
      <c r="S114" s="375"/>
      <c r="T114" s="375"/>
      <c r="U114" s="375"/>
      <c r="V114" s="375"/>
      <c r="W114" s="380"/>
      <c r="X114" s="375"/>
      <c r="Y114" s="375"/>
      <c r="Z114" s="378"/>
      <c r="AA114" s="378"/>
      <c r="AB114" s="378"/>
      <c r="AC114" s="378"/>
      <c r="AD114" s="378"/>
      <c r="AE114" s="378"/>
      <c r="AF114" s="378"/>
      <c r="AG114" s="378"/>
      <c r="AH114" s="378"/>
      <c r="AI114" s="378"/>
      <c r="AJ114" s="378"/>
      <c r="AK114" s="378"/>
      <c r="AL114" s="378"/>
      <c r="AM114" s="378"/>
      <c r="AN114" s="378"/>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322"/>
      <c r="CC114" s="322"/>
      <c r="CD114" s="322"/>
      <c r="CE114" s="322"/>
      <c r="CF114" s="322"/>
      <c r="CG114" s="322"/>
      <c r="CH114" s="322"/>
      <c r="CI114" s="322"/>
      <c r="CJ114" s="322"/>
      <c r="CK114" s="322"/>
      <c r="CL114" s="322"/>
      <c r="CM114" s="322"/>
      <c r="CN114" s="322"/>
      <c r="CO114" s="322"/>
      <c r="CP114" s="322"/>
      <c r="CQ114" s="322"/>
      <c r="CR114" s="322"/>
      <c r="CS114" s="322"/>
      <c r="CT114" s="322"/>
      <c r="CU114" s="322"/>
      <c r="CV114" s="322"/>
    </row>
    <row r="115" spans="1:100" ht="12.75">
      <c r="A115" s="35"/>
      <c r="B115" s="35"/>
      <c r="C115" s="35"/>
      <c r="D115" s="35"/>
      <c r="E115" s="35"/>
      <c r="F115" s="35"/>
      <c r="G115" s="35"/>
      <c r="H115" s="35"/>
      <c r="I115" s="322"/>
      <c r="J115" s="326"/>
      <c r="K115" s="318"/>
      <c r="L115" s="373"/>
      <c r="M115" s="376"/>
      <c r="N115" s="376"/>
      <c r="O115" s="375"/>
      <c r="P115" s="375"/>
      <c r="Q115" s="375"/>
      <c r="R115" s="375"/>
      <c r="S115" s="375"/>
      <c r="T115" s="375"/>
      <c r="U115" s="375"/>
      <c r="V115" s="375"/>
      <c r="W115" s="380"/>
      <c r="X115" s="375"/>
      <c r="Y115" s="375"/>
      <c r="Z115" s="378"/>
      <c r="AA115" s="378"/>
      <c r="AB115" s="378"/>
      <c r="AC115" s="378"/>
      <c r="AD115" s="378"/>
      <c r="AE115" s="378"/>
      <c r="AF115" s="378"/>
      <c r="AG115" s="378"/>
      <c r="AH115" s="378"/>
      <c r="AI115" s="378"/>
      <c r="AJ115" s="378"/>
      <c r="AK115" s="378"/>
      <c r="AL115" s="378"/>
      <c r="AM115" s="378"/>
      <c r="AN115" s="378"/>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row>
    <row r="116" spans="1:100" ht="12.75">
      <c r="A116" s="35"/>
      <c r="B116" s="35"/>
      <c r="C116" s="35"/>
      <c r="D116" s="35"/>
      <c r="E116" s="35"/>
      <c r="F116" s="35"/>
      <c r="G116" s="35"/>
      <c r="H116" s="35"/>
      <c r="I116" s="322"/>
      <c r="J116" s="326"/>
      <c r="K116" s="318"/>
      <c r="L116" s="373"/>
      <c r="M116" s="376"/>
      <c r="N116" s="376"/>
      <c r="O116" s="375"/>
      <c r="P116" s="375"/>
      <c r="Q116" s="375"/>
      <c r="R116" s="375"/>
      <c r="S116" s="375"/>
      <c r="T116" s="375"/>
      <c r="U116" s="375"/>
      <c r="V116" s="375"/>
      <c r="W116" s="380"/>
      <c r="X116" s="375"/>
      <c r="Y116" s="375"/>
      <c r="Z116" s="378"/>
      <c r="AA116" s="378"/>
      <c r="AB116" s="378"/>
      <c r="AC116" s="378"/>
      <c r="AD116" s="378"/>
      <c r="AE116" s="378"/>
      <c r="AF116" s="378"/>
      <c r="AG116" s="378"/>
      <c r="AH116" s="378"/>
      <c r="AI116" s="378"/>
      <c r="AJ116" s="378"/>
      <c r="AK116" s="378"/>
      <c r="AL116" s="378"/>
      <c r="AM116" s="378"/>
      <c r="AN116" s="378"/>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row>
    <row r="117" spans="1:100" ht="12.75">
      <c r="A117" s="35"/>
      <c r="B117" s="35"/>
      <c r="C117" s="35"/>
      <c r="D117" s="35"/>
      <c r="E117" s="35"/>
      <c r="F117" s="35"/>
      <c r="G117" s="35"/>
      <c r="H117" s="35"/>
      <c r="I117" s="322"/>
      <c r="J117" s="326"/>
      <c r="K117" s="318"/>
      <c r="L117" s="373"/>
      <c r="M117" s="376"/>
      <c r="N117" s="376"/>
      <c r="O117" s="375"/>
      <c r="P117" s="375"/>
      <c r="Q117" s="375"/>
      <c r="R117" s="375"/>
      <c r="S117" s="375"/>
      <c r="T117" s="375"/>
      <c r="U117" s="375"/>
      <c r="V117" s="375"/>
      <c r="W117" s="380"/>
      <c r="X117" s="375"/>
      <c r="Y117" s="375"/>
      <c r="Z117" s="378"/>
      <c r="AA117" s="378"/>
      <c r="AB117" s="378"/>
      <c r="AC117" s="378"/>
      <c r="AD117" s="378"/>
      <c r="AE117" s="378"/>
      <c r="AF117" s="378"/>
      <c r="AG117" s="378"/>
      <c r="AH117" s="378"/>
      <c r="AI117" s="378"/>
      <c r="AJ117" s="378"/>
      <c r="AK117" s="378"/>
      <c r="AL117" s="378"/>
      <c r="AM117" s="378"/>
      <c r="AN117" s="378"/>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row>
    <row r="118" spans="1:148" s="385" customFormat="1" ht="13.5" thickBot="1">
      <c r="A118" s="35"/>
      <c r="B118" s="35"/>
      <c r="C118" s="35"/>
      <c r="D118" s="35"/>
      <c r="E118" s="35"/>
      <c r="F118" s="35"/>
      <c r="G118" s="35"/>
      <c r="H118" s="35"/>
      <c r="I118" s="322"/>
      <c r="J118" s="322"/>
      <c r="K118" s="322"/>
      <c r="L118" s="381"/>
      <c r="M118" s="381"/>
      <c r="N118" s="381"/>
      <c r="O118" s="381"/>
      <c r="P118" s="381"/>
      <c r="Q118" s="381"/>
      <c r="R118" s="382"/>
      <c r="S118" s="382"/>
      <c r="T118" s="382"/>
      <c r="U118" s="382"/>
      <c r="V118" s="382"/>
      <c r="W118" s="383"/>
      <c r="X118" s="382"/>
      <c r="Y118" s="382"/>
      <c r="Z118" s="384"/>
      <c r="AA118" s="384"/>
      <c r="AB118" s="384"/>
      <c r="AC118" s="384"/>
      <c r="AD118" s="384"/>
      <c r="AE118" s="384"/>
      <c r="AF118" s="384"/>
      <c r="AG118" s="384"/>
      <c r="AH118" s="384"/>
      <c r="AI118" s="384"/>
      <c r="AJ118" s="384"/>
      <c r="AK118" s="384"/>
      <c r="AL118" s="384"/>
      <c r="AM118" s="384"/>
      <c r="AN118" s="384"/>
      <c r="AO118" s="322"/>
      <c r="AP118" s="322"/>
      <c r="AQ118" s="322"/>
      <c r="AR118" s="322"/>
      <c r="AS118" s="322"/>
      <c r="AT118" s="322"/>
      <c r="AU118" s="322"/>
      <c r="AV118" s="322"/>
      <c r="AW118" s="322"/>
      <c r="AX118" s="322"/>
      <c r="AY118" s="322"/>
      <c r="AZ118" s="322"/>
      <c r="BA118" s="322"/>
      <c r="BB118" s="322"/>
      <c r="BC118" s="322"/>
      <c r="BD118" s="322"/>
      <c r="BE118" s="322"/>
      <c r="BF118" s="322"/>
      <c r="BG118" s="322"/>
      <c r="BH118" s="322"/>
      <c r="BI118" s="322"/>
      <c r="BJ118" s="322"/>
      <c r="BK118" s="322"/>
      <c r="BL118" s="322"/>
      <c r="BM118" s="322"/>
      <c r="BN118" s="322"/>
      <c r="BO118" s="322"/>
      <c r="BP118" s="322"/>
      <c r="BQ118" s="322"/>
      <c r="BR118" s="322"/>
      <c r="BS118" s="322"/>
      <c r="BT118" s="384"/>
      <c r="BU118" s="322"/>
      <c r="BV118" s="322"/>
      <c r="BW118" s="322"/>
      <c r="BX118" s="322"/>
      <c r="BY118" s="322"/>
      <c r="BZ118" s="322"/>
      <c r="CA118" s="322"/>
      <c r="CB118" s="322"/>
      <c r="CC118" s="322"/>
      <c r="CD118" s="322"/>
      <c r="CE118" s="322"/>
      <c r="CF118" s="322"/>
      <c r="CG118" s="322"/>
      <c r="CH118" s="322"/>
      <c r="CI118" s="322"/>
      <c r="CJ118" s="322"/>
      <c r="CK118" s="322"/>
      <c r="CL118" s="322"/>
      <c r="CM118" s="322"/>
      <c r="CN118" s="322"/>
      <c r="CO118" s="322"/>
      <c r="CP118" s="322"/>
      <c r="CQ118" s="322"/>
      <c r="CR118" s="322"/>
      <c r="CS118" s="322"/>
      <c r="CT118" s="322"/>
      <c r="CU118" s="322"/>
      <c r="CV118" s="322"/>
      <c r="CW118" s="323"/>
      <c r="CX118" s="323"/>
      <c r="CY118" s="323"/>
      <c r="CZ118" s="323"/>
      <c r="DA118" s="323"/>
      <c r="DB118" s="323"/>
      <c r="DC118" s="323"/>
      <c r="DD118" s="323"/>
      <c r="DE118" s="323"/>
      <c r="DF118" s="323"/>
      <c r="DG118" s="323"/>
      <c r="DH118" s="323"/>
      <c r="DI118" s="323"/>
      <c r="DJ118" s="323"/>
      <c r="DK118" s="323"/>
      <c r="DL118" s="323"/>
      <c r="DM118" s="323"/>
      <c r="DN118" s="323"/>
      <c r="DO118" s="323"/>
      <c r="DP118" s="323"/>
      <c r="DQ118" s="323"/>
      <c r="DR118" s="323"/>
      <c r="DS118" s="323"/>
      <c r="DT118" s="323"/>
      <c r="DU118" s="384"/>
      <c r="DV118" s="384"/>
      <c r="DW118" s="384"/>
      <c r="DX118" s="384"/>
      <c r="DY118" s="384"/>
      <c r="DZ118" s="384"/>
      <c r="EA118" s="384"/>
      <c r="EB118" s="384"/>
      <c r="EC118" s="384"/>
      <c r="ED118" s="324"/>
      <c r="EE118" s="324"/>
      <c r="EF118" s="384"/>
      <c r="EG118" s="384"/>
      <c r="EH118" s="384"/>
      <c r="EI118" s="384"/>
      <c r="EJ118" s="384"/>
      <c r="EK118" s="384"/>
      <c r="EL118" s="384"/>
      <c r="EM118" s="384"/>
      <c r="EN118" s="384"/>
      <c r="EO118" s="384"/>
      <c r="EP118" s="384"/>
      <c r="EQ118" s="384"/>
      <c r="ER118" s="384"/>
    </row>
    <row r="121" spans="1:148" ht="12.75">
      <c r="A121" s="41"/>
      <c r="B121" s="41"/>
      <c r="C121" s="41"/>
      <c r="D121" s="41"/>
      <c r="E121" s="41"/>
      <c r="F121" s="41"/>
      <c r="G121" s="41"/>
      <c r="H121" s="41"/>
      <c r="I121" s="326"/>
      <c r="J121" s="326"/>
      <c r="K121" s="326"/>
      <c r="L121" s="326"/>
      <c r="M121" s="326"/>
      <c r="N121" s="326"/>
      <c r="O121" s="326"/>
      <c r="P121" s="326"/>
      <c r="Q121" s="326"/>
      <c r="R121" s="326"/>
      <c r="S121" s="326"/>
      <c r="T121" s="326"/>
      <c r="U121" s="326"/>
      <c r="V121" s="326"/>
      <c r="W121" s="326"/>
      <c r="X121" s="326"/>
      <c r="Y121" s="326"/>
      <c r="Z121" s="64"/>
      <c r="AA121" s="64"/>
      <c r="AB121" s="64"/>
      <c r="AC121" s="64"/>
      <c r="AD121" s="64"/>
      <c r="AE121" s="64"/>
      <c r="AF121" s="64"/>
      <c r="AG121" s="64"/>
      <c r="AH121" s="64"/>
      <c r="AI121" s="64"/>
      <c r="AJ121" s="64"/>
      <c r="AK121" s="64"/>
      <c r="AL121" s="64"/>
      <c r="AM121" s="64"/>
      <c r="AN121" s="64"/>
      <c r="AO121" s="326"/>
      <c r="AP121" s="326"/>
      <c r="AQ121" s="326"/>
      <c r="AR121" s="326"/>
      <c r="AS121" s="326"/>
      <c r="AT121" s="326"/>
      <c r="AU121" s="326"/>
      <c r="AV121" s="326"/>
      <c r="AW121" s="326"/>
      <c r="AX121" s="326"/>
      <c r="AY121" s="326"/>
      <c r="AZ121" s="326"/>
      <c r="BA121" s="326"/>
      <c r="BB121" s="326"/>
      <c r="BC121" s="326"/>
      <c r="BD121" s="326"/>
      <c r="BE121" s="326"/>
      <c r="BF121" s="326"/>
      <c r="BG121" s="326"/>
      <c r="BH121" s="326"/>
      <c r="BI121" s="326"/>
      <c r="BJ121" s="326"/>
      <c r="BK121" s="326"/>
      <c r="BL121" s="326"/>
      <c r="BM121" s="326"/>
      <c r="BN121" s="326"/>
      <c r="BO121" s="36"/>
      <c r="BP121" s="326"/>
      <c r="BQ121" s="326"/>
      <c r="BR121" s="326"/>
      <c r="BS121" s="326"/>
      <c r="BT121" s="326"/>
      <c r="BU121" s="326"/>
      <c r="BV121" s="326"/>
      <c r="BW121" s="326"/>
      <c r="BX121" s="326"/>
      <c r="BY121" s="326"/>
      <c r="BZ121" s="326"/>
      <c r="CA121" s="326"/>
      <c r="CB121" s="326"/>
      <c r="CC121" s="326"/>
      <c r="CD121" s="326"/>
      <c r="CE121" s="326"/>
      <c r="CF121" s="326"/>
      <c r="CG121" s="326"/>
      <c r="CH121" s="326"/>
      <c r="CI121" s="326"/>
      <c r="CJ121" s="326"/>
      <c r="CK121" s="326"/>
      <c r="CL121" s="326"/>
      <c r="CM121" s="326"/>
      <c r="CN121" s="326"/>
      <c r="CO121" s="326"/>
      <c r="CP121" s="326"/>
      <c r="CQ121" s="326"/>
      <c r="CR121" s="326"/>
      <c r="CS121" s="326"/>
      <c r="CT121" s="326"/>
      <c r="CU121" s="326"/>
      <c r="CV121" s="326"/>
      <c r="CW121" s="326"/>
      <c r="CX121" s="32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7"/>
      <c r="EE121" s="37"/>
      <c r="EF121" s="37"/>
      <c r="EG121" s="37"/>
      <c r="EH121" s="37"/>
      <c r="EI121" s="37"/>
      <c r="EJ121" s="37"/>
      <c r="EK121" s="37"/>
      <c r="EL121" s="37"/>
      <c r="EM121" s="37"/>
      <c r="EN121" s="37"/>
      <c r="EO121" s="37"/>
      <c r="EP121" s="37"/>
      <c r="EQ121" s="37"/>
      <c r="ER121" s="37"/>
    </row>
    <row r="122" spans="1:9" ht="12.75">
      <c r="A122" s="36"/>
      <c r="B122" s="36"/>
      <c r="C122" s="386"/>
      <c r="D122" s="386"/>
      <c r="F122" s="191"/>
      <c r="G122" s="191"/>
      <c r="H122" s="191"/>
      <c r="I122" s="372"/>
    </row>
    <row r="123" spans="1:9" ht="12.75">
      <c r="A123" s="36"/>
      <c r="B123" s="36"/>
      <c r="C123" s="386"/>
      <c r="D123" s="386"/>
      <c r="F123" s="191"/>
      <c r="G123" s="191"/>
      <c r="H123" s="191"/>
      <c r="I123" s="372"/>
    </row>
    <row r="124" spans="1:9" ht="12.75">
      <c r="A124" s="36"/>
      <c r="B124" s="36"/>
      <c r="C124" s="386"/>
      <c r="D124" s="386"/>
      <c r="F124" s="191"/>
      <c r="G124" s="191"/>
      <c r="H124" s="191"/>
      <c r="I124" s="372"/>
    </row>
    <row r="125" spans="1:9" ht="12.75">
      <c r="A125" s="36"/>
      <c r="B125" s="36"/>
      <c r="C125" s="386"/>
      <c r="D125" s="386"/>
      <c r="F125" s="191"/>
      <c r="G125" s="191"/>
      <c r="H125" s="191"/>
      <c r="I125" s="372"/>
    </row>
    <row r="126" spans="1:9" ht="12.75">
      <c r="A126" s="36"/>
      <c r="B126" s="36"/>
      <c r="C126" s="386"/>
      <c r="D126" s="386"/>
      <c r="F126" s="191"/>
      <c r="G126" s="191"/>
      <c r="H126" s="191"/>
      <c r="I126" s="372"/>
    </row>
    <row r="127" spans="1:9" ht="12.75">
      <c r="A127" s="36"/>
      <c r="B127" s="36"/>
      <c r="C127" s="386"/>
      <c r="D127" s="386"/>
      <c r="F127" s="191"/>
      <c r="G127" s="191"/>
      <c r="H127" s="191"/>
      <c r="I127" s="372"/>
    </row>
    <row r="128" spans="1:9" ht="12.75">
      <c r="A128" s="36"/>
      <c r="B128" s="36"/>
      <c r="C128" s="386"/>
      <c r="D128" s="386"/>
      <c r="F128" s="191"/>
      <c r="G128" s="191"/>
      <c r="H128" s="191"/>
      <c r="I128" s="372"/>
    </row>
    <row r="129" spans="1:9" ht="12.75">
      <c r="A129" s="36"/>
      <c r="B129" s="36"/>
      <c r="C129" s="386"/>
      <c r="D129" s="386"/>
      <c r="F129" s="191"/>
      <c r="G129" s="191"/>
      <c r="H129" s="191"/>
      <c r="I129" s="372"/>
    </row>
    <row r="130" spans="1:9" ht="12.75">
      <c r="A130" s="36"/>
      <c r="B130" s="36"/>
      <c r="C130" s="386"/>
      <c r="D130" s="386"/>
      <c r="F130" s="191"/>
      <c r="G130" s="191"/>
      <c r="H130" s="191"/>
      <c r="I130" s="372"/>
    </row>
    <row r="131" spans="1:9" ht="12.75">
      <c r="A131" s="36"/>
      <c r="B131" s="36"/>
      <c r="C131" s="386"/>
      <c r="D131" s="386"/>
      <c r="F131" s="191"/>
      <c r="G131" s="191"/>
      <c r="H131" s="191"/>
      <c r="I131" s="372"/>
    </row>
    <row r="132" spans="1:6" ht="12.75">
      <c r="A132" s="36"/>
      <c r="B132" s="36"/>
      <c r="C132" s="386"/>
      <c r="D132" s="386"/>
      <c r="F132" s="191"/>
    </row>
    <row r="133" spans="1:6" ht="12.75">
      <c r="A133" s="36"/>
      <c r="B133" s="36"/>
      <c r="C133" s="386"/>
      <c r="D133" s="386"/>
      <c r="F133" s="191"/>
    </row>
    <row r="134" spans="1:6" ht="12.75">
      <c r="A134" s="36"/>
      <c r="B134" s="36"/>
      <c r="C134" s="386"/>
      <c r="D134" s="386"/>
      <c r="F134" s="191"/>
    </row>
    <row r="135" spans="1:6" ht="12.75">
      <c r="A135" s="36"/>
      <c r="B135" s="36"/>
      <c r="C135" s="386"/>
      <c r="D135" s="386"/>
      <c r="F135" s="191"/>
    </row>
    <row r="136" spans="1:6" ht="12.75">
      <c r="A136" s="36"/>
      <c r="B136" s="36"/>
      <c r="C136" s="386"/>
      <c r="D136" s="386"/>
      <c r="F136" s="191"/>
    </row>
    <row r="137" spans="1:6" ht="12.75">
      <c r="A137" s="36"/>
      <c r="B137" s="36"/>
      <c r="C137" s="386"/>
      <c r="D137" s="386"/>
      <c r="F137" s="191"/>
    </row>
    <row r="138" spans="1:6" ht="12.75">
      <c r="A138" s="36"/>
      <c r="B138" s="36"/>
      <c r="C138" s="386"/>
      <c r="D138" s="386"/>
      <c r="F138" s="191"/>
    </row>
    <row r="139" spans="1:6" ht="12.75">
      <c r="A139" s="36"/>
      <c r="B139" s="36"/>
      <c r="C139" s="386"/>
      <c r="D139" s="386"/>
      <c r="F139" s="191"/>
    </row>
    <row r="140" spans="1:6" ht="12.75">
      <c r="A140" s="36"/>
      <c r="B140" s="36"/>
      <c r="C140" s="386"/>
      <c r="D140" s="386"/>
      <c r="F140" s="191"/>
    </row>
    <row r="141" spans="1:6" ht="12.75">
      <c r="A141" s="36"/>
      <c r="B141" s="36"/>
      <c r="C141" s="386"/>
      <c r="D141" s="386"/>
      <c r="F141" s="191"/>
    </row>
    <row r="142" spans="1:6" ht="12.75">
      <c r="A142" s="36"/>
      <c r="B142" s="36"/>
      <c r="C142" s="386"/>
      <c r="D142" s="386"/>
      <c r="F142" s="191"/>
    </row>
    <row r="143" spans="4:5" ht="12.75">
      <c r="D143" s="36"/>
      <c r="E143" s="191"/>
    </row>
    <row r="144" spans="4:5" ht="12.75">
      <c r="D144" s="36"/>
      <c r="E144" s="191"/>
    </row>
    <row r="145" spans="4:5" ht="12.75">
      <c r="D145" s="36"/>
      <c r="E145" s="191"/>
    </row>
    <row r="146" spans="4:5" ht="12.75">
      <c r="D146" s="36"/>
      <c r="E146" s="191"/>
    </row>
    <row r="147" spans="4:5" ht="12.75">
      <c r="D147" s="36"/>
      <c r="E147" s="191"/>
    </row>
    <row r="148" spans="4:5" ht="12.75">
      <c r="D148" s="36"/>
      <c r="E148" s="191"/>
    </row>
    <row r="149" spans="4:5" ht="12.75">
      <c r="D149" s="36"/>
      <c r="E149" s="191"/>
    </row>
    <row r="150" spans="4:5" ht="12.75">
      <c r="D150" s="36"/>
      <c r="E150" s="191"/>
    </row>
    <row r="151" spans="4:5" ht="12.75">
      <c r="D151" s="36"/>
      <c r="E151" s="191"/>
    </row>
    <row r="152" spans="4:5" ht="12.75">
      <c r="D152" s="36"/>
      <c r="E152" s="191"/>
    </row>
    <row r="153" spans="4:5" ht="12.75">
      <c r="D153" s="36"/>
      <c r="E153" s="191"/>
    </row>
    <row r="154" spans="4:5" ht="12.75">
      <c r="D154" s="36"/>
      <c r="E154" s="191"/>
    </row>
    <row r="155" spans="4:5" ht="12.75">
      <c r="D155" s="36"/>
      <c r="E155" s="191"/>
    </row>
    <row r="156" spans="4:5" ht="12.75">
      <c r="D156" s="36"/>
      <c r="E156" s="191"/>
    </row>
    <row r="157" spans="4:5" ht="12.75">
      <c r="D157" s="36"/>
      <c r="E157" s="191"/>
    </row>
    <row r="158" spans="4:5" ht="12.75">
      <c r="D158" s="36"/>
      <c r="E158" s="191"/>
    </row>
    <row r="159" spans="4:5" ht="12.75">
      <c r="D159" s="36"/>
      <c r="E159" s="191"/>
    </row>
    <row r="160" spans="4:5" ht="12.75">
      <c r="D160" s="36"/>
      <c r="E160" s="191"/>
    </row>
    <row r="161" spans="4:5" ht="12.75">
      <c r="D161" s="36"/>
      <c r="E161" s="191"/>
    </row>
    <row r="162" spans="4:5" ht="12.75">
      <c r="D162" s="36"/>
      <c r="E162" s="191"/>
    </row>
    <row r="163" spans="4:5" ht="12.75">
      <c r="D163" s="36"/>
      <c r="E163" s="191"/>
    </row>
    <row r="164" spans="4:5" ht="12.75">
      <c r="D164" s="36"/>
      <c r="E164" s="191"/>
    </row>
    <row r="165" spans="4:5" ht="12.75">
      <c r="D165" s="36"/>
      <c r="E165" s="191"/>
    </row>
    <row r="166" spans="4:5" ht="12.75">
      <c r="D166" s="36"/>
      <c r="E166" s="191"/>
    </row>
    <row r="167" spans="4:5" ht="12.75">
      <c r="D167" s="36"/>
      <c r="E167" s="191"/>
    </row>
    <row r="168" spans="4:5" ht="12.75">
      <c r="D168" s="36"/>
      <c r="E168" s="191"/>
    </row>
    <row r="169" spans="4:5" ht="12.75">
      <c r="D169" s="36"/>
      <c r="E169" s="191"/>
    </row>
    <row r="170" spans="4:5" ht="12.75">
      <c r="D170" s="36"/>
      <c r="E170" s="191"/>
    </row>
    <row r="171" spans="4:5" ht="12.75">
      <c r="D171" s="36"/>
      <c r="E171" s="191"/>
    </row>
    <row r="172" spans="4:5" ht="12.75">
      <c r="D172" s="36"/>
      <c r="E172" s="191"/>
    </row>
    <row r="173" spans="4:5" ht="12.75">
      <c r="D173" s="36"/>
      <c r="E173" s="191"/>
    </row>
    <row r="174" spans="4:5" ht="12.75">
      <c r="D174" s="36"/>
      <c r="E174" s="191"/>
    </row>
    <row r="175" spans="4:5" ht="12.75">
      <c r="D175" s="36"/>
      <c r="E175" s="191"/>
    </row>
    <row r="176" spans="4:5" ht="12.75">
      <c r="D176" s="36"/>
      <c r="E176" s="191"/>
    </row>
    <row r="177" spans="4:5" ht="12.75">
      <c r="D177" s="36"/>
      <c r="E177" s="191"/>
    </row>
    <row r="178" spans="4:5" ht="12.75">
      <c r="D178" s="36"/>
      <c r="E178" s="191"/>
    </row>
    <row r="179" spans="4:5" ht="12.75">
      <c r="D179" s="36"/>
      <c r="E179" s="191"/>
    </row>
    <row r="180" spans="4:5" ht="12.75">
      <c r="D180" s="36"/>
      <c r="E180" s="191"/>
    </row>
    <row r="181" spans="4:5" ht="12.75">
      <c r="D181" s="36"/>
      <c r="E181" s="191"/>
    </row>
    <row r="182" spans="4:5" ht="12.75">
      <c r="D182" s="36"/>
      <c r="E182" s="191"/>
    </row>
    <row r="183" spans="4:5" ht="12.75">
      <c r="D183" s="36"/>
      <c r="E183" s="191"/>
    </row>
    <row r="184" spans="4:5" ht="12.75">
      <c r="D184" s="36"/>
      <c r="E184" s="191"/>
    </row>
    <row r="185" spans="4:5" ht="12.75">
      <c r="D185" s="36"/>
      <c r="E185" s="191"/>
    </row>
    <row r="186" spans="4:5" ht="12.75">
      <c r="D186" s="36"/>
      <c r="E186" s="191"/>
    </row>
    <row r="187" spans="4:5" ht="12.75">
      <c r="D187" s="36"/>
      <c r="E187" s="191"/>
    </row>
    <row r="188" spans="4:5" ht="12.75">
      <c r="D188" s="36"/>
      <c r="E188" s="191"/>
    </row>
    <row r="189" spans="4:5" ht="12.75">
      <c r="D189" s="36"/>
      <c r="E189" s="191"/>
    </row>
    <row r="190" spans="4:5" ht="12.75">
      <c r="D190" s="36"/>
      <c r="E190" s="191"/>
    </row>
    <row r="191" spans="4:5" ht="12.75">
      <c r="D191" s="36"/>
      <c r="E191" s="191"/>
    </row>
    <row r="192" spans="4:5" ht="12.75">
      <c r="D192" s="36"/>
      <c r="E192" s="191"/>
    </row>
    <row r="193" spans="4:5" ht="12.75">
      <c r="D193" s="36"/>
      <c r="E193" s="191"/>
    </row>
    <row r="194" spans="4:5" ht="12.75">
      <c r="D194" s="36"/>
      <c r="E194" s="191"/>
    </row>
    <row r="195" spans="4:5" ht="12.75">
      <c r="D195" s="36"/>
      <c r="E195" s="191"/>
    </row>
    <row r="196" spans="4:5" ht="12.75">
      <c r="D196" s="36"/>
      <c r="E196" s="191"/>
    </row>
    <row r="197" spans="4:5" ht="12.75">
      <c r="D197" s="36"/>
      <c r="E197" s="191"/>
    </row>
    <row r="198" spans="4:5" ht="12.75">
      <c r="D198" s="36"/>
      <c r="E198" s="191"/>
    </row>
    <row r="199" spans="4:5" ht="12.75">
      <c r="D199" s="36"/>
      <c r="E199" s="191"/>
    </row>
    <row r="200" spans="4:5" ht="12.75">
      <c r="D200" s="36"/>
      <c r="E200" s="191"/>
    </row>
    <row r="201" spans="4:5" ht="12.75">
      <c r="D201" s="36"/>
      <c r="E201" s="191"/>
    </row>
    <row r="202" spans="4:5" ht="12.75">
      <c r="D202" s="36"/>
      <c r="E202" s="191"/>
    </row>
    <row r="203" spans="4:5" ht="12.75">
      <c r="D203" s="36"/>
      <c r="E203" s="191"/>
    </row>
    <row r="204" spans="4:5" ht="12.75">
      <c r="D204" s="36"/>
      <c r="E204" s="191"/>
    </row>
    <row r="205" spans="4:5" ht="12.75">
      <c r="D205" s="36"/>
      <c r="E205" s="191"/>
    </row>
    <row r="206" spans="4:5" ht="12.75">
      <c r="D206" s="36"/>
      <c r="E206" s="191"/>
    </row>
    <row r="207" spans="4:5" ht="12.75">
      <c r="D207" s="36"/>
      <c r="E207" s="191"/>
    </row>
    <row r="208" spans="4:5" ht="12.75">
      <c r="D208" s="36"/>
      <c r="E208" s="191"/>
    </row>
    <row r="209" spans="4:5" ht="12.75">
      <c r="D209" s="36"/>
      <c r="E209" s="191"/>
    </row>
    <row r="210" spans="4:5" ht="12.75">
      <c r="D210" s="36"/>
      <c r="E210" s="191"/>
    </row>
    <row r="211" spans="4:5" ht="12.75">
      <c r="D211" s="36"/>
      <c r="E211" s="191"/>
    </row>
    <row r="212" spans="4:5" ht="12.75">
      <c r="D212" s="36"/>
      <c r="E212" s="191"/>
    </row>
    <row r="213" spans="4:5" ht="12.75">
      <c r="D213" s="36"/>
      <c r="E213" s="191"/>
    </row>
    <row r="214" spans="4:5" ht="12.75">
      <c r="D214" s="36"/>
      <c r="E214" s="191"/>
    </row>
    <row r="215" spans="4:5" ht="12.75">
      <c r="D215" s="36"/>
      <c r="E215" s="191"/>
    </row>
    <row r="216" spans="4:5" ht="12.75">
      <c r="D216" s="36"/>
      <c r="E216" s="191"/>
    </row>
    <row r="217" spans="4:5" ht="12.75">
      <c r="D217" s="36"/>
      <c r="E217" s="191"/>
    </row>
    <row r="218" spans="4:5" ht="12.75">
      <c r="D218" s="36"/>
      <c r="E218" s="191"/>
    </row>
    <row r="219" spans="4:5" ht="12.75">
      <c r="D219" s="36"/>
      <c r="E219" s="191"/>
    </row>
    <row r="220" spans="4:5" ht="12.75">
      <c r="D220" s="36"/>
      <c r="E220" s="191"/>
    </row>
    <row r="221" spans="4:5" ht="12.75">
      <c r="D221" s="36"/>
      <c r="E221" s="191"/>
    </row>
    <row r="222" spans="4:5" ht="12.75">
      <c r="D222" s="36"/>
      <c r="E222" s="191"/>
    </row>
    <row r="223" spans="4:5" ht="12.75">
      <c r="D223" s="36"/>
      <c r="E223" s="191"/>
    </row>
    <row r="224" spans="4:5" ht="12.75">
      <c r="D224" s="36"/>
      <c r="E224" s="191"/>
    </row>
    <row r="225" spans="4:5" ht="12.75">
      <c r="D225" s="36"/>
      <c r="E225" s="191"/>
    </row>
    <row r="226" spans="4:5" ht="12.75">
      <c r="D226" s="36"/>
      <c r="E226" s="191"/>
    </row>
    <row r="227" spans="4:5" ht="12.75">
      <c r="D227" s="36"/>
      <c r="E227" s="191"/>
    </row>
    <row r="228" spans="4:5" ht="12.75">
      <c r="D228" s="36"/>
      <c r="E228" s="191"/>
    </row>
    <row r="229" spans="4:5" ht="12.75">
      <c r="D229" s="36"/>
      <c r="E229" s="191"/>
    </row>
    <row r="230" spans="4:5" ht="12.75">
      <c r="D230" s="36"/>
      <c r="E230" s="191"/>
    </row>
    <row r="231" spans="4:5" ht="12.75">
      <c r="D231" s="36"/>
      <c r="E231" s="191"/>
    </row>
    <row r="232" spans="4:5" ht="12.75">
      <c r="D232" s="36"/>
      <c r="E232" s="191"/>
    </row>
    <row r="233" spans="4:5" ht="12.75">
      <c r="D233" s="36"/>
      <c r="E233" s="191"/>
    </row>
    <row r="234" spans="4:5" ht="12.75">
      <c r="D234" s="36"/>
      <c r="E234" s="191"/>
    </row>
    <row r="235" spans="4:5" ht="12.75">
      <c r="D235" s="36"/>
      <c r="E235" s="191"/>
    </row>
    <row r="236" spans="4:5" ht="12.75">
      <c r="D236" s="36"/>
      <c r="E236" s="191"/>
    </row>
    <row r="237" spans="4:5" ht="12.75">
      <c r="D237" s="36"/>
      <c r="E237" s="191"/>
    </row>
    <row r="238" spans="4:5" ht="12.75">
      <c r="D238" s="36"/>
      <c r="E238" s="191"/>
    </row>
    <row r="239" spans="4:5" ht="12.75">
      <c r="D239" s="36"/>
      <c r="E239" s="191"/>
    </row>
    <row r="240" spans="4:5" ht="12.75">
      <c r="D240" s="36"/>
      <c r="E240" s="191"/>
    </row>
    <row r="241" spans="4:5" ht="12.75">
      <c r="D241" s="36"/>
      <c r="E241" s="191"/>
    </row>
    <row r="242" spans="4:5" ht="12.75">
      <c r="D242" s="36"/>
      <c r="E242" s="191"/>
    </row>
    <row r="243" spans="4:5" ht="12.75">
      <c r="D243" s="36"/>
      <c r="E243" s="191"/>
    </row>
    <row r="244" spans="4:5" ht="12.75">
      <c r="D244" s="36"/>
      <c r="E244" s="191"/>
    </row>
    <row r="245" spans="4:5" ht="12.75">
      <c r="D245" s="36"/>
      <c r="E245" s="191"/>
    </row>
    <row r="246" spans="4:5" ht="12.75">
      <c r="D246" s="36"/>
      <c r="E246" s="191"/>
    </row>
    <row r="247" spans="4:5" ht="12.75">
      <c r="D247" s="36"/>
      <c r="E247" s="191"/>
    </row>
    <row r="248" spans="4:5" ht="12.75">
      <c r="D248" s="36"/>
      <c r="E248" s="191"/>
    </row>
    <row r="249" spans="4:5" ht="12.75">
      <c r="D249" s="36"/>
      <c r="E249" s="191"/>
    </row>
    <row r="250" spans="4:5" ht="12.75">
      <c r="D250" s="36"/>
      <c r="E250" s="191"/>
    </row>
    <row r="251" spans="4:5" ht="12.75">
      <c r="D251" s="36"/>
      <c r="E251" s="191"/>
    </row>
    <row r="252" spans="4:5" ht="12.75">
      <c r="D252" s="36"/>
      <c r="E252" s="191"/>
    </row>
    <row r="253" spans="4:5" ht="12.75">
      <c r="D253" s="36"/>
      <c r="E253" s="191"/>
    </row>
    <row r="254" spans="4:5" ht="12.75">
      <c r="D254" s="36"/>
      <c r="E254" s="191"/>
    </row>
    <row r="255" spans="4:5" ht="12.75">
      <c r="D255" s="36"/>
      <c r="E255" s="191"/>
    </row>
    <row r="256" spans="4:5" ht="12.75">
      <c r="D256" s="36"/>
      <c r="E256" s="191"/>
    </row>
    <row r="257" spans="4:5" ht="12.75">
      <c r="D257" s="36"/>
      <c r="E257" s="191"/>
    </row>
    <row r="258" spans="4:5" ht="12.75">
      <c r="D258" s="36"/>
      <c r="E258" s="191"/>
    </row>
    <row r="259" spans="4:5" ht="12.75">
      <c r="D259" s="36"/>
      <c r="E259" s="191"/>
    </row>
    <row r="260" spans="4:5" ht="12.75">
      <c r="D260" s="36"/>
      <c r="E260" s="191"/>
    </row>
    <row r="261" spans="4:5" ht="12.75">
      <c r="D261" s="36"/>
      <c r="E261" s="191"/>
    </row>
    <row r="262" spans="4:5" ht="12.75">
      <c r="D262" s="36"/>
      <c r="E262" s="191"/>
    </row>
    <row r="263" spans="4:5" ht="12.75">
      <c r="D263" s="36"/>
      <c r="E263" s="191"/>
    </row>
    <row r="264" spans="4:5" ht="12.75">
      <c r="D264" s="36"/>
      <c r="E264" s="191"/>
    </row>
    <row r="265" spans="4:5" ht="12.75">
      <c r="D265" s="36"/>
      <c r="E265" s="191"/>
    </row>
    <row r="266" spans="4:5" ht="12.75">
      <c r="D266" s="36"/>
      <c r="E266" s="191"/>
    </row>
    <row r="267" spans="4:5" ht="12.75">
      <c r="D267" s="36"/>
      <c r="E267" s="191"/>
    </row>
    <row r="268" spans="4:5" ht="12.75">
      <c r="D268" s="36"/>
      <c r="E268" s="191"/>
    </row>
    <row r="269" spans="4:5" ht="12.75">
      <c r="D269" s="36"/>
      <c r="E269" s="191"/>
    </row>
    <row r="270" spans="4:5" ht="12.75">
      <c r="D270" s="36"/>
      <c r="E270" s="191"/>
    </row>
    <row r="271" spans="4:5" ht="12.75">
      <c r="D271" s="36"/>
      <c r="E271" s="191"/>
    </row>
    <row r="272" spans="4:5" ht="12.75">
      <c r="D272" s="36"/>
      <c r="E272" s="191"/>
    </row>
    <row r="273" spans="4:5" ht="12.75">
      <c r="D273" s="36"/>
      <c r="E273" s="191"/>
    </row>
    <row r="274" spans="4:5" ht="12.75">
      <c r="D274" s="36"/>
      <c r="E274" s="191"/>
    </row>
    <row r="275" spans="4:5" ht="12.75">
      <c r="D275" s="36"/>
      <c r="E275" s="191"/>
    </row>
    <row r="276" spans="4:5" ht="12.75">
      <c r="D276" s="36"/>
      <c r="E276" s="191"/>
    </row>
    <row r="277" spans="4:5" ht="12.75">
      <c r="D277" s="36"/>
      <c r="E277" s="191"/>
    </row>
    <row r="278" spans="4:5" ht="12.75">
      <c r="D278" s="36"/>
      <c r="E278" s="191"/>
    </row>
    <row r="279" spans="4:5" ht="12.75">
      <c r="D279" s="36"/>
      <c r="E279" s="191"/>
    </row>
    <row r="280" spans="4:5" ht="12.75">
      <c r="D280" s="36"/>
      <c r="E280" s="191"/>
    </row>
    <row r="281" spans="4:5" ht="12.75">
      <c r="D281" s="36"/>
      <c r="E281" s="191"/>
    </row>
    <row r="282" spans="4:5" ht="12.75">
      <c r="D282" s="36"/>
      <c r="E282" s="191"/>
    </row>
    <row r="283" spans="4:5" ht="12.75">
      <c r="D283" s="36"/>
      <c r="E283" s="191"/>
    </row>
    <row r="284" spans="4:5" ht="12.75">
      <c r="D284" s="36"/>
      <c r="E284" s="191"/>
    </row>
    <row r="285" spans="4:5" ht="12.75">
      <c r="D285" s="36"/>
      <c r="E285" s="191"/>
    </row>
    <row r="286" spans="4:5" ht="12.75">
      <c r="D286" s="36"/>
      <c r="E286" s="191"/>
    </row>
    <row r="287" spans="4:5" ht="12.75">
      <c r="D287" s="36"/>
      <c r="E287" s="191"/>
    </row>
    <row r="288" spans="4:5" ht="12.75">
      <c r="D288" s="36"/>
      <c r="E288" s="191"/>
    </row>
    <row r="289" spans="4:5" ht="12.75">
      <c r="D289" s="36"/>
      <c r="E289" s="191"/>
    </row>
    <row r="290" spans="4:5" ht="12.75">
      <c r="D290" s="36"/>
      <c r="E290" s="191"/>
    </row>
    <row r="291" spans="4:5" ht="12.75">
      <c r="D291" s="36"/>
      <c r="E291" s="191"/>
    </row>
    <row r="292" spans="4:5" ht="12.75">
      <c r="D292" s="36"/>
      <c r="E292" s="191"/>
    </row>
    <row r="293" spans="4:5" ht="12.75">
      <c r="D293" s="36"/>
      <c r="E293" s="191"/>
    </row>
    <row r="294" spans="4:5" ht="12.75">
      <c r="D294" s="36"/>
      <c r="E294" s="191"/>
    </row>
    <row r="295" spans="4:5" ht="12.75">
      <c r="D295" s="36"/>
      <c r="E295" s="191"/>
    </row>
    <row r="296" spans="4:5" ht="12.75">
      <c r="D296" s="36"/>
      <c r="E296" s="191"/>
    </row>
    <row r="297" spans="4:5" ht="12.75">
      <c r="D297" s="36"/>
      <c r="E297" s="191"/>
    </row>
    <row r="298" spans="4:5" ht="12.75">
      <c r="D298" s="36"/>
      <c r="E298" s="191"/>
    </row>
    <row r="299" spans="4:5" ht="12.75">
      <c r="D299" s="36"/>
      <c r="E299" s="191"/>
    </row>
    <row r="300" spans="4:5" ht="12.75">
      <c r="D300" s="36"/>
      <c r="E300" s="191"/>
    </row>
    <row r="301" spans="4:5" ht="12.75">
      <c r="D301" s="36"/>
      <c r="E301" s="191"/>
    </row>
    <row r="302" spans="4:5" ht="12.75">
      <c r="D302" s="36"/>
      <c r="E302" s="191"/>
    </row>
    <row r="303" spans="4:5" ht="12.75">
      <c r="D303" s="36"/>
      <c r="E303" s="191"/>
    </row>
    <row r="304" spans="4:5" ht="12.75">
      <c r="D304" s="36"/>
      <c r="E304" s="191"/>
    </row>
    <row r="305" spans="4:5" ht="12.75">
      <c r="D305" s="36"/>
      <c r="E305" s="191"/>
    </row>
    <row r="306" spans="4:5" ht="12.75">
      <c r="D306" s="36"/>
      <c r="E306" s="191"/>
    </row>
    <row r="307" spans="4:5" ht="12.75">
      <c r="D307" s="36"/>
      <c r="E307" s="191"/>
    </row>
    <row r="308" spans="4:5" ht="12.75">
      <c r="D308" s="36"/>
      <c r="E308" s="191"/>
    </row>
    <row r="309" spans="4:5" ht="12.75">
      <c r="D309" s="36"/>
      <c r="E309" s="191"/>
    </row>
    <row r="310" spans="4:5" ht="12.75">
      <c r="D310" s="36"/>
      <c r="E310" s="191"/>
    </row>
    <row r="311" spans="4:5" ht="12.75">
      <c r="D311" s="36"/>
      <c r="E311" s="191"/>
    </row>
    <row r="312" spans="4:5" ht="12.75">
      <c r="D312" s="36"/>
      <c r="E312" s="191"/>
    </row>
    <row r="313" spans="4:5" ht="12.75">
      <c r="D313" s="36"/>
      <c r="E313" s="191"/>
    </row>
    <row r="314" spans="4:5" ht="12.75">
      <c r="D314" s="36"/>
      <c r="E314" s="191"/>
    </row>
    <row r="315" spans="4:5" ht="12.75">
      <c r="D315" s="36"/>
      <c r="E315" s="191"/>
    </row>
    <row r="316" spans="4:5" ht="12.75">
      <c r="D316" s="36"/>
      <c r="E316" s="191"/>
    </row>
    <row r="317" spans="4:5" ht="12.75">
      <c r="D317" s="36"/>
      <c r="E317" s="191"/>
    </row>
    <row r="318" spans="4:5" ht="12.75">
      <c r="D318" s="36"/>
      <c r="E318" s="191"/>
    </row>
    <row r="319" spans="4:5" ht="12.75">
      <c r="D319" s="36"/>
      <c r="E319" s="191"/>
    </row>
    <row r="320" spans="4:5" ht="12.75">
      <c r="D320" s="36"/>
      <c r="E320" s="191"/>
    </row>
    <row r="321" spans="4:5" ht="12.75">
      <c r="D321" s="36"/>
      <c r="E321" s="191"/>
    </row>
    <row r="322" spans="4:5" ht="12.75">
      <c r="D322" s="36"/>
      <c r="E322" s="191"/>
    </row>
    <row r="323" spans="4:5" ht="12.75">
      <c r="D323" s="36"/>
      <c r="E323" s="191"/>
    </row>
    <row r="324" spans="4:5" ht="12.75">
      <c r="D324" s="36"/>
      <c r="E324" s="191"/>
    </row>
    <row r="325" spans="4:5" ht="12.75">
      <c r="D325" s="36"/>
      <c r="E325" s="191"/>
    </row>
    <row r="326" spans="4:5" ht="12.75">
      <c r="D326" s="36"/>
      <c r="E326" s="191"/>
    </row>
    <row r="327" spans="4:5" ht="12.75">
      <c r="D327" s="36"/>
      <c r="E327" s="191"/>
    </row>
    <row r="328" spans="4:5" ht="12.75">
      <c r="D328" s="36"/>
      <c r="E328" s="191"/>
    </row>
    <row r="329" spans="4:5" ht="12.75">
      <c r="D329" s="36"/>
      <c r="E329" s="191"/>
    </row>
    <row r="330" spans="4:5" ht="12.75">
      <c r="D330" s="36"/>
      <c r="E330" s="191"/>
    </row>
    <row r="331" spans="4:5" ht="12.75">
      <c r="D331" s="36"/>
      <c r="E331" s="191"/>
    </row>
    <row r="332" spans="4:5" ht="12.75">
      <c r="D332" s="36"/>
      <c r="E332" s="191"/>
    </row>
    <row r="333" spans="4:5" ht="12.75">
      <c r="D333" s="36"/>
      <c r="E333" s="191"/>
    </row>
    <row r="334" spans="4:5" ht="12.75">
      <c r="D334" s="36"/>
      <c r="E334" s="191"/>
    </row>
    <row r="335" spans="4:5" ht="12.75">
      <c r="D335" s="36"/>
      <c r="E335" s="191"/>
    </row>
    <row r="336" spans="4:5" ht="12.75">
      <c r="D336" s="36"/>
      <c r="E336" s="191"/>
    </row>
    <row r="337" spans="4:5" ht="12.75">
      <c r="D337" s="36"/>
      <c r="E337" s="191"/>
    </row>
    <row r="338" spans="4:5" ht="12.75">
      <c r="D338" s="36"/>
      <c r="E338" s="191"/>
    </row>
    <row r="339" spans="4:5" ht="12.75">
      <c r="D339" s="36"/>
      <c r="E339" s="191"/>
    </row>
    <row r="340" spans="4:5" ht="12.75">
      <c r="D340" s="36"/>
      <c r="E340" s="191"/>
    </row>
    <row r="341" spans="4:5" ht="12.75">
      <c r="D341" s="36"/>
      <c r="E341" s="191"/>
    </row>
    <row r="342" spans="4:5" ht="12.75">
      <c r="D342" s="36"/>
      <c r="E342" s="191"/>
    </row>
    <row r="343" spans="4:5" ht="12.75">
      <c r="D343" s="36"/>
      <c r="E343" s="191"/>
    </row>
    <row r="344" spans="4:5" ht="12.75">
      <c r="D344" s="36"/>
      <c r="E344" s="191"/>
    </row>
    <row r="345" spans="4:5" ht="12.75">
      <c r="D345" s="36"/>
      <c r="E345" s="191"/>
    </row>
    <row r="346" spans="4:5" ht="12.75">
      <c r="D346" s="36"/>
      <c r="E346" s="191"/>
    </row>
    <row r="347" spans="4:5" ht="12.75">
      <c r="D347" s="36"/>
      <c r="E347" s="191"/>
    </row>
  </sheetData>
  <sheetProtection password="BBF8" sheet="1"/>
  <mergeCells count="5">
    <mergeCell ref="D1:H1"/>
    <mergeCell ref="D40:D55"/>
    <mergeCell ref="D21:D25"/>
    <mergeCell ref="D8:D19"/>
    <mergeCell ref="D27:D38"/>
  </mergeCells>
  <conditionalFormatting sqref="H40:H42">
    <cfRule type="cellIs" priority="1" dxfId="39" operator="equal" stopIfTrue="1">
      <formula>"   Vérifiez que la somme des lignes 'Achats' de vos fiches action ne dépasse pas la ligne 'Achats' prévue au budget prévisionnel."</formula>
    </cfRule>
    <cfRule type="cellIs" priority="2" dxfId="30" operator="equal" stopIfTrue="1">
      <formula>"   OK"</formula>
    </cfRule>
  </conditionalFormatting>
  <conditionalFormatting sqref="H43">
    <cfRule type="cellIs" priority="3" dxfId="39" operator="equal" stopIfTrue="1">
      <formula>"   Vérifiez que la somme des lignes 'Autres services extérieurs' de vos fiches action ne dépasse pas la ligne 'Autres services extérieurs' prévue au budget prévisionnel."</formula>
    </cfRule>
    <cfRule type="cellIs" priority="4" dxfId="30" operator="equal" stopIfTrue="1">
      <formula>"   OK"</formula>
    </cfRule>
  </conditionalFormatting>
  <conditionalFormatting sqref="H44">
    <cfRule type="cellIs" priority="5" dxfId="39" operator="equal" stopIfTrue="1">
      <formula>"   Vérifiez que la somme des lignes 'Charges de personnels' de vos fiches action ne dépasse pas la ligne 'Charges de personnels' prévue au budget prévisionnel."</formula>
    </cfRule>
    <cfRule type="cellIs" priority="6" dxfId="30" operator="equal" stopIfTrue="1">
      <formula>"   OK"</formula>
    </cfRule>
  </conditionalFormatting>
  <conditionalFormatting sqref="H45">
    <cfRule type="cellIs" priority="7" dxfId="39" operator="equal" stopIfTrue="1">
      <formula>"   Vérifiez que la somme des lignes 'Autres charges de gestion courante' de vos fiches action ne dépasse pas la ligne 'Autres charges de gestion courante' prévue au budget prévisionnel."</formula>
    </cfRule>
    <cfRule type="cellIs" priority="8" dxfId="30" operator="equal" stopIfTrue="1">
      <formula>"   OK"</formula>
    </cfRule>
  </conditionalFormatting>
  <conditionalFormatting sqref="H46">
    <cfRule type="cellIs" priority="9" dxfId="39" operator="equal" stopIfTrue="1">
      <formula>"   Vérifiez que la somme des lignes 'Gestion financière' de vos fiches action ne dépasse pas la ligne 'Gestion financière' prévue au budget prévisionnel."</formula>
    </cfRule>
    <cfRule type="cellIs" priority="10" dxfId="30" operator="equal" stopIfTrue="1">
      <formula>"   OK"</formula>
    </cfRule>
  </conditionalFormatting>
  <conditionalFormatting sqref="H47">
    <cfRule type="cellIs" priority="11" dxfId="39" operator="equal" stopIfTrue="1">
      <formula>"   Vérifiez que la somme des lignes 'Charges exceptionnelles' de vos fiches action ne dépasse pas la ligne 'Charges exceptionnelles' prévue au budget prévisionnel."</formula>
    </cfRule>
    <cfRule type="cellIs" priority="12" dxfId="30" operator="equal" stopIfTrue="1">
      <formula>"   OK"</formula>
    </cfRule>
  </conditionalFormatting>
  <conditionalFormatting sqref="H48">
    <cfRule type="cellIs" priority="13" dxfId="39" operator="equal" stopIfTrue="1">
      <formula>"   Vérifiez que la somme des lignes 'Dotation aux amortissements' de vos fiches action ne dépasse pas la ligne 'Dotation aux amortissements' prévue au budget prévisionnel."</formula>
    </cfRule>
    <cfRule type="cellIs" priority="14" dxfId="30" operator="equal" stopIfTrue="1">
      <formula>"   OK"</formula>
    </cfRule>
  </conditionalFormatting>
  <conditionalFormatting sqref="H52">
    <cfRule type="cellIs" priority="15" dxfId="63" operator="equal" stopIfTrue="1">
      <formula>"   Vérifiez que la somme des lignes 'CNDS' de vos fiches action ne dépasse pas la ligne 'CNDS' prévue au budget prévisionnel."</formula>
    </cfRule>
    <cfRule type="cellIs" priority="16" dxfId="30" operator="equal" stopIfTrue="1">
      <formula>"   OK"</formula>
    </cfRule>
  </conditionalFormatting>
  <conditionalFormatting sqref="H53">
    <cfRule type="cellIs" priority="17" dxfId="39" operator="equal" stopIfTrue="1">
      <formula>"   Vérifiez que la somme des lignes 'Autres produits de gestion courante' de vos fiches action ne dépasse pas la ligne 'Autres produits de gestion courante' prévue au budget prévisionnel."</formula>
    </cfRule>
    <cfRule type="cellIs" priority="18" dxfId="30" operator="equal" stopIfTrue="1">
      <formula>"   OK"</formula>
    </cfRule>
  </conditionalFormatting>
  <conditionalFormatting sqref="H54">
    <cfRule type="cellIs" priority="19" dxfId="39" operator="equal" stopIfTrue="1">
      <formula>"   Vérifiez que la somme des lignes 'Reprise sur amortisement' de vos fiches action ne dépasse pas la ligne 'Reprise sur amortisement' prévue au budget prévisionnel."</formula>
    </cfRule>
    <cfRule type="cellIs" priority="20" dxfId="30" operator="equal" stopIfTrue="1">
      <formula>"   OK"</formula>
    </cfRule>
  </conditionalFormatting>
  <conditionalFormatting sqref="H55">
    <cfRule type="cellIs" priority="21" dxfId="39" operator="equal" stopIfTrue="1">
      <formula>"   Vérifiez que la somme des lignes 'Contribution volontaire' de vos fiches action ne dépasse pas la ligne 'Contribution volontaire' prévue au budget prévisionnel."</formula>
    </cfRule>
    <cfRule type="cellIs" priority="22" dxfId="30" operator="equal" stopIfTrue="1">
      <formula>"   OK"</formula>
    </cfRule>
  </conditionalFormatting>
  <conditionalFormatting sqref="H49">
    <cfRule type="cellIs" priority="23" dxfId="39" operator="equal" stopIfTrue="1">
      <formula>"   Vérifiez que la somme des lignes 'Valorisation' de vos fiches action ne dépasse pas la ligne 'Valorisation' prévue au budget prévisionnel."</formula>
    </cfRule>
    <cfRule type="cellIs" priority="24" dxfId="30" operator="equal" stopIfTrue="1">
      <formula>"   OK"</formula>
    </cfRule>
  </conditionalFormatting>
  <conditionalFormatting sqref="H50">
    <cfRule type="cellIs" priority="25" dxfId="39" operator="equal" stopIfTrue="1">
      <formula>"   Vérifiez que la somme des lignes 'Ventes' de vos fiches action ne dépasse pas la ligne 'Ventes' prévue au budget prévisionnel."</formula>
    </cfRule>
    <cfRule type="cellIs" priority="26" dxfId="30" operator="equal" stopIfTrue="1">
      <formula>"   OK"</formula>
    </cfRule>
  </conditionalFormatting>
  <conditionalFormatting sqref="H51">
    <cfRule type="cellIs" priority="27" dxfId="39" operator="equal" stopIfTrue="1">
      <formula>"   Vérifiez que la somme des lignes 'Subvention' de vos fiches action ne dépasse pas la ligne 'Subvention' prévue au budget prévisionnel."</formula>
    </cfRule>
    <cfRule type="cellIs" priority="28" dxfId="30" operator="equal" stopIfTrue="1">
      <formula>"   OK"</formula>
    </cfRule>
  </conditionalFormatting>
  <conditionalFormatting sqref="H9">
    <cfRule type="cellIs" priority="29" dxfId="31" operator="equal" stopIfTrue="1">
      <formula>"  Veuillez indiquer votre N° SIRET."</formula>
    </cfRule>
    <cfRule type="cellIs" priority="30" dxfId="30" operator="notEqual" stopIfTrue="1">
      <formula>"  Veuillez indiquer votre N° SIRET."</formula>
    </cfRule>
  </conditionalFormatting>
  <conditionalFormatting sqref="H11">
    <cfRule type="cellIs" priority="31" dxfId="39" operator="equal" stopIfTrue="1">
      <formula>"  Veuillez indiquer la date de publication au Journal officiel."</formula>
    </cfRule>
    <cfRule type="cellIs" priority="32" dxfId="30" operator="equal" stopIfTrue="1">
      <formula>"  OK"</formula>
    </cfRule>
  </conditionalFormatting>
  <conditionalFormatting sqref="H12">
    <cfRule type="cellIs" priority="33" dxfId="39" operator="equal" stopIfTrue="1">
      <formula>"  Veuillez indiquer le nombre de licenciés hommes."</formula>
    </cfRule>
    <cfRule type="cellIs" priority="34" dxfId="30" operator="equal" stopIfTrue="1">
      <formula>"   OK"</formula>
    </cfRule>
  </conditionalFormatting>
  <conditionalFormatting sqref="H13">
    <cfRule type="cellIs" priority="35" dxfId="39" operator="equal" stopIfTrue="1">
      <formula>"  Veuillez indiquer le nombre de licenciées femmes."</formula>
    </cfRule>
    <cfRule type="cellIs" priority="36" dxfId="34" operator="equal" stopIfTrue="1">
      <formula>"   OK"</formula>
    </cfRule>
  </conditionalFormatting>
  <conditionalFormatting sqref="H14">
    <cfRule type="cellIs" priority="37" dxfId="39" operator="equal" stopIfTrue="1">
      <formula>"  Veuillez indiquer les effectifs du conseil d'administration."</formula>
    </cfRule>
    <cfRule type="cellIs" priority="38" dxfId="30" operator="equal" stopIfTrue="1">
      <formula>"   OK"</formula>
    </cfRule>
  </conditionalFormatting>
  <conditionalFormatting sqref="H15">
    <cfRule type="cellIs" priority="39" dxfId="39" operator="equal" stopIfTrue="1">
      <formula>"  Si vous avez un (des) salarié(s) , veuillez indiquer le nombre de salariés."</formula>
    </cfRule>
    <cfRule type="cellIs" priority="40" dxfId="34" operator="equal" stopIfTrue="1">
      <formula>"   OK"</formula>
    </cfRule>
  </conditionalFormatting>
  <conditionalFormatting sqref="H16">
    <cfRule type="cellIs" priority="41" dxfId="63" operator="equal" stopIfTrue="1">
      <formula>"  Veuillez indiquer le total des recettes de l'année antérieure."</formula>
    </cfRule>
    <cfRule type="cellIs" priority="42" dxfId="34" operator="equal" stopIfTrue="1">
      <formula>"   OK"</formula>
    </cfRule>
  </conditionalFormatting>
  <conditionalFormatting sqref="H17">
    <cfRule type="cellIs" priority="43" dxfId="39" operator="equal" stopIfTrue="1">
      <formula>"  Veuillez indiquer le montant des subventions de l'année antérieure."</formula>
    </cfRule>
    <cfRule type="cellIs" priority="44" dxfId="30" operator="equal" stopIfTrue="1">
      <formula>"   OK"</formula>
    </cfRule>
  </conditionalFormatting>
  <conditionalFormatting sqref="H18">
    <cfRule type="cellIs" priority="45" dxfId="39" operator="equal" stopIfTrue="1">
      <formula>"  Veuillez indiquer la masse salariale de l'année antérieure."</formula>
    </cfRule>
    <cfRule type="cellIs" priority="46" dxfId="30" operator="equal" stopIfTrue="1">
      <formula>"   OK"</formula>
    </cfRule>
  </conditionalFormatting>
  <conditionalFormatting sqref="H19">
    <cfRule type="cellIs" priority="47" dxfId="39" operator="equal" stopIfTrue="1">
      <formula>"  Veuillez indiquer le résultat net de l'année antérieure."</formula>
    </cfRule>
    <cfRule type="cellIs" priority="48" dxfId="30" operator="equal" stopIfTrue="1">
      <formula>"   OK"</formula>
    </cfRule>
  </conditionalFormatting>
  <conditionalFormatting sqref="H26">
    <cfRule type="cellIs" priority="49" dxfId="39" operator="equal" stopIfTrue="1">
      <formula>"   Si vous avez bénéficié d'une subvention CNDS en 2006, établir le Compte rendu des actions concernées."</formula>
    </cfRule>
    <cfRule type="cellIs" priority="50" dxfId="30" operator="equal" stopIfTrue="1">
      <formula>"   OK"</formula>
    </cfRule>
  </conditionalFormatting>
  <conditionalFormatting sqref="H28">
    <cfRule type="cellIs" priority="51" dxfId="39" operator="equal" stopIfTrue="1">
      <formula>"  Veuillez vérifier le budget de l'Action N°1."</formula>
    </cfRule>
    <cfRule type="cellIs" priority="52" dxfId="30" operator="equal" stopIfTrue="1">
      <formula>"   OK"</formula>
    </cfRule>
  </conditionalFormatting>
  <conditionalFormatting sqref="H30">
    <cfRule type="cellIs" priority="53" dxfId="39" operator="equal" stopIfTrue="1">
      <formula>"  Veuillez vérifier le budget de l'Action N°2."</formula>
    </cfRule>
    <cfRule type="cellIs" priority="54" dxfId="30" operator="equal" stopIfTrue="1">
      <formula>"   OK"</formula>
    </cfRule>
  </conditionalFormatting>
  <conditionalFormatting sqref="H32">
    <cfRule type="cellIs" priority="55" dxfId="39" operator="equal" stopIfTrue="1">
      <formula>"  Veuillez vérifier le budget de l'Action N°3."</formula>
    </cfRule>
    <cfRule type="cellIs" priority="56" dxfId="30" operator="equal" stopIfTrue="1">
      <formula>"   OK"</formula>
    </cfRule>
  </conditionalFormatting>
  <conditionalFormatting sqref="H34">
    <cfRule type="cellIs" priority="57" dxfId="39" operator="equal" stopIfTrue="1">
      <formula>"  Veuillez vérifier le budget de l'Action N°4."</formula>
    </cfRule>
    <cfRule type="cellIs" priority="58" dxfId="30" operator="equal" stopIfTrue="1">
      <formula>"   OK"</formula>
    </cfRule>
  </conditionalFormatting>
  <conditionalFormatting sqref="H36 H38">
    <cfRule type="cellIs" priority="59" dxfId="39" operator="equal" stopIfTrue="1">
      <formula>"  Veuillez vérifier le budget de l'Action N°5."</formula>
    </cfRule>
    <cfRule type="cellIs" priority="60" dxfId="30" operator="equal" stopIfTrue="1">
      <formula>"   OK"</formula>
    </cfRule>
  </conditionalFormatting>
  <conditionalFormatting sqref="H21:H23">
    <cfRule type="cellIs" priority="61" dxfId="39" operator="equal" stopIfTrue="1">
      <formula>"  Dernières actions subventionnées ; veuillez vérifier le budget réalisé de l'Action N°3."</formula>
    </cfRule>
    <cfRule type="cellIs" priority="62" dxfId="30" operator="equal" stopIfTrue="1">
      <formula>"   OK"</formula>
    </cfRule>
  </conditionalFormatting>
  <conditionalFormatting sqref="H24">
    <cfRule type="cellIs" priority="63" dxfId="39" operator="equal" stopIfTrue="1">
      <formula>"  Dernières actions subventionnées ; veuillez vérifier le budget réalisé de l'Action N°4."</formula>
    </cfRule>
    <cfRule type="cellIs" priority="64" dxfId="30" operator="equal" stopIfTrue="1">
      <formula>"   OK"</formula>
    </cfRule>
  </conditionalFormatting>
  <conditionalFormatting sqref="H25">
    <cfRule type="cellIs" priority="65" dxfId="39" operator="equal" stopIfTrue="1">
      <formula>"  Dernières actions subventionnées ; veuillez vérifier le budget réalisé de l'Action N°5."</formula>
    </cfRule>
    <cfRule type="cellIs" priority="66" dxfId="30" operator="equal" stopIfTrue="1">
      <formula>"   OK"</formula>
    </cfRule>
  </conditionalFormatting>
  <conditionalFormatting sqref="H10">
    <cfRule type="cellIs" priority="67" dxfId="31" operator="equal" stopIfTrue="1">
      <formula>"  Veuillez indiquer votre fédération d'affiliation."</formula>
    </cfRule>
    <cfRule type="cellIs" priority="68" dxfId="30" operator="notEqual" stopIfTrue="1">
      <formula>"  Veuillez indiquer votre fédération d'affiliation."</formula>
    </cfRule>
  </conditionalFormatting>
  <conditionalFormatting sqref="H8">
    <cfRule type="cellIs" priority="69" dxfId="35" operator="equal" stopIfTrue="1">
      <formula>"  Veuillez indiquer votre N° d'agrément Jeunesse et Sports. Les Comités Départementaux indiquent '0'."</formula>
    </cfRule>
    <cfRule type="cellIs" priority="70" dxfId="34" operator="notEqual" stopIfTrue="1">
      <formula>"  Veuillez indiquer votre N° d'agrément Jeunesse et Sports."</formula>
    </cfRule>
  </conditionalFormatting>
  <conditionalFormatting sqref="I7">
    <cfRule type="cellIs" priority="71" dxfId="33" operator="equal" stopIfTrue="1">
      <formula>"  Veuillez indiquer votre N° d'agrément Jeunesse et Sports."</formula>
    </cfRule>
  </conditionalFormatting>
  <conditionalFormatting sqref="F3">
    <cfRule type="cellIs" priority="72" dxfId="8" operator="notEqual" stopIfTrue="1">
      <formula>0</formula>
    </cfRule>
  </conditionalFormatting>
  <conditionalFormatting sqref="H27 H37 H31 H33 H35 H29">
    <cfRule type="cellIs" priority="73" dxfId="31" operator="equal" stopIfTrue="1">
      <formula>"  Veuillez indiquer un thème et un libellé"</formula>
    </cfRule>
    <cfRule type="cellIs" priority="74" dxfId="30" operator="notEqual" stopIfTrue="1">
      <formula>"  Veuillez indiquer un thème et un libellé"</formula>
    </cfRule>
  </conditionalFormatting>
  <hyperlinks>
    <hyperlink ref="H8" location="'II - Présentation de votre asso'!F58" display="'II - Présentation de votre asso'!F58"/>
    <hyperlink ref="H9" location="'II - Présentation de votre asso'!H52" display="'II - Présentation de votre asso'!H52"/>
    <hyperlink ref="H10" location="'II - Présentation de votre asso'!E15" display="'II - Présentation de votre asso'!E15"/>
    <hyperlink ref="H11" location="'II - Présentation de votre asso'!I56" display="'II - Présentation de votre asso'!I56"/>
    <hyperlink ref="H12" location="'II - Présentation de votre asso'!F78" display="'II - Présentation de votre asso'!F78"/>
    <hyperlink ref="H13" location="'II - Présentation de votre asso'!H78" display="'II - Présentation de votre asso'!H78"/>
    <hyperlink ref="H14" location="'II - Présentation de votre asso'!J88" display="'II - Présentation de votre asso'!J88"/>
    <hyperlink ref="H15" location="'II - Présentation de votre asso'!I100" display="'II - Présentation de votre asso'!I100"/>
    <hyperlink ref="H16" location="'II - Présentation de votre asso'!I138" display="'II - Présentation de votre asso'!I138"/>
    <hyperlink ref="H17" location="'II - Présentation de votre asso'!I142" display="'II - Présentation de votre asso'!I142"/>
    <hyperlink ref="H18" location="'II - Présentation de votre asso'!I140" display="'II - Présentation de votre asso'!I140"/>
    <hyperlink ref="H19" location="'II - Présentation de votre asso'!I144" display="'II - Présentation de votre asso'!I144"/>
    <hyperlink ref="H21" location="'III - Compte rendu actions'!B38" display="'III - Compte rendu actions'!B38"/>
    <hyperlink ref="H22" location="'III - Compte rendu actions'!B75" display="'III - Compte rendu actions'!B75"/>
    <hyperlink ref="H23" location="'III - Compte rendu actions'!B112" display="'III - Compte rendu actions'!B112"/>
    <hyperlink ref="H24" location="'III - Compte rendu actions'!B149" display="'III - Compte rendu actions'!B149"/>
    <hyperlink ref="H25" location="'III - Compte rendu actions'!B186" display="'III - Compte rendu actions'!B186"/>
    <hyperlink ref="H27" location="'IV - Fiches actions'!C5" display="'IV - Fiches actions'!C5"/>
    <hyperlink ref="H28" location="'IV - Fiches actions'!B74" display="'IV - Fiches actions'!B74"/>
    <hyperlink ref="H30" location="'IV - Fiches actions'!B156" display="'IV - Fiches actions'!B156"/>
    <hyperlink ref="H31" location="'IV - Fiches actions'!C188" display="'IV - Fiches actions'!C188"/>
    <hyperlink ref="H32" location="'IV - Fiches actions'!B238" display="'IV - Fiches actions'!B238"/>
    <hyperlink ref="H33" location="'IV - Fiches actions'!C272" display="'IV - Fiches actions'!C272"/>
    <hyperlink ref="H34" location="'IV - Fiches actions'!B320" display="'IV - Fiches actions'!B320"/>
    <hyperlink ref="H35" location="'IV - Fiches actions'!C333" display="'IV - Fiches actions'!C333"/>
    <hyperlink ref="H36" location="'IV - Fiches actions'!B402" display="'IV - Fiches actions'!B402"/>
    <hyperlink ref="H40" location="'V - Budget prévisionnel'!B55" display="'V - Budget prévisionnel'!B55"/>
    <hyperlink ref="H41" location="'V - Budget prévisionnel'!C8" display="'V - Budget prévisionnel'!C8"/>
    <hyperlink ref="H42" location="'V - Budget prévisionnel'!C15" display="'V - Budget prévisionnel'!C15"/>
    <hyperlink ref="H43" location="'V - Budget prévisionnel'!C22" display="'V - Budget prévisionnel'!C22"/>
    <hyperlink ref="H44" location="'V - Budget prévisionnel'!C32" display="'V - Budget prévisionnel'!C32"/>
    <hyperlink ref="H45" location="'V - Budget prévisionnel'!C36" display="'V - Budget prévisionnel'!C36"/>
    <hyperlink ref="H46" location="'V - Budget prévisionnel'!C39" display="'V - Budget prévisionnel'!C39"/>
    <hyperlink ref="H47" location="'V - Budget prévisionnel'!C41" display="'V - Budget prévisionnel'!C41"/>
    <hyperlink ref="H48" location="'V - Budget prévisionnel'!C43" display="'V - Budget prévisionnel'!C43"/>
    <hyperlink ref="H49" location="'V - Budget prévisionnel'!C48" display="'V - Budget prévisionnel'!C48"/>
    <hyperlink ref="H50" location="'V - Budget prévisionnel'!F8" display="'V - Budget prévisionnel'!F8"/>
    <hyperlink ref="H51" location="'V - Budget prévisionnel'!F13" display="'V - Budget prévisionnel'!F13"/>
    <hyperlink ref="H52" location="'V - Budget prévisionnel'!F15" display="'V - Budget prévisionnel'!F15"/>
    <hyperlink ref="H53" location="'V - Budget prévisionnel'!F36" display="'V - Budget prévisionnel'!F36"/>
    <hyperlink ref="H54" location="'V - Budget prévisionnel'!F44" display="'V - Budget prévisionnel'!F44"/>
    <hyperlink ref="H55" location="'V - Budget prévisionnel'!F48" display="'V - Budget prévisionnel'!F48"/>
    <hyperlink ref="H37" location="'IV - Fiches actions'!C333" display="'IV - Fiches actions'!C333"/>
    <hyperlink ref="H38" location="'IV - Fiches actions'!B429" display="'IV - Fiches actions'!B429"/>
    <hyperlink ref="H29" location="'IV - Fiches actions'!C188" display="'IV - Fiches actions'!C188"/>
  </hyperlinks>
  <printOptions horizontalCentered="1" verticalCentered="1"/>
  <pageMargins left="0.15748031496062992" right="0.15748031496062992" top="0.07874015748031496" bottom="0.31496062992125984" header="0.5118110236220472" footer="0.07874015748031496"/>
  <pageSetup horizontalDpi="600" verticalDpi="600" orientation="landscape" paperSize="9" scale="55" r:id="rId2"/>
  <headerFooter alignWithMargins="0">
    <oddFooter>&amp;L&amp;"Franklin Gothic Medium Cond,Normal"&amp;9Dossier de subvention CNDS&amp;"Franklin Gothic Medium Cond,Gras" -&amp;10 Eure et Loir&amp;R&amp;"Franklin Gothic Medium,Normal"&amp;12&amp;A&amp;14 &amp;"Franklin Gothic Medium Cond,Normal"&amp;8- page &amp;P sur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EO60"/>
  <sheetViews>
    <sheetView showGridLines="0" showZeros="0" zoomScale="85" zoomScaleNormal="85" zoomScalePageLayoutView="0" workbookViewId="0" topLeftCell="A1">
      <selection activeCell="D46" sqref="D46"/>
    </sheetView>
  </sheetViews>
  <sheetFormatPr defaultColWidth="11.421875" defaultRowHeight="12.75"/>
  <cols>
    <col min="1" max="1" width="14.140625" style="5" customWidth="1"/>
    <col min="2" max="2" width="14.7109375" style="5" customWidth="1"/>
    <col min="3" max="3" width="17.28125" style="5" customWidth="1"/>
    <col min="4" max="4" width="11.00390625" style="5" customWidth="1"/>
    <col min="5" max="5" width="12.7109375" style="5" customWidth="1"/>
    <col min="6" max="6" width="27.7109375" style="5" customWidth="1"/>
    <col min="7" max="7" width="25.8515625" style="5" customWidth="1"/>
    <col min="8" max="8" width="11.28125" style="5" customWidth="1"/>
    <col min="9" max="9" width="19.28125" style="5" customWidth="1"/>
    <col min="10" max="10" width="29.28125" style="5" customWidth="1"/>
    <col min="11" max="11" width="2.57421875" style="5" customWidth="1"/>
    <col min="12" max="13" width="8.421875" style="5" customWidth="1"/>
    <col min="14" max="16384" width="11.421875" style="5" customWidth="1"/>
  </cols>
  <sheetData>
    <row r="1" spans="1:10" ht="18">
      <c r="A1" s="1493" t="s">
        <v>590</v>
      </c>
      <c r="B1" s="1493"/>
      <c r="C1" s="1493"/>
      <c r="D1" s="1493"/>
      <c r="E1" s="1493"/>
      <c r="F1" s="1493"/>
      <c r="G1" s="1493"/>
      <c r="H1" s="1493"/>
      <c r="I1" s="1493"/>
      <c r="J1" s="1493"/>
    </row>
    <row r="2" ht="5.25" customHeight="1">
      <c r="A2" s="398"/>
    </row>
    <row r="3" spans="1:145" s="10" customFormat="1" ht="22.5" customHeight="1">
      <c r="A3" s="6" t="s">
        <v>592</v>
      </c>
      <c r="B3" s="1490">
        <f>'VI - Attestation sur l''honneur'!C14</f>
        <v>0</v>
      </c>
      <c r="C3" s="1491"/>
      <c r="D3" s="1491"/>
      <c r="E3" s="1491"/>
      <c r="F3" s="1491"/>
      <c r="G3" s="1491"/>
      <c r="H3" s="1491"/>
      <c r="I3" s="1491"/>
      <c r="J3" s="1492"/>
      <c r="K3" s="7"/>
      <c r="L3" s="7"/>
      <c r="M3" s="7"/>
      <c r="N3" s="7"/>
      <c r="O3" s="7"/>
      <c r="P3" s="7"/>
      <c r="Q3" s="7"/>
      <c r="R3" s="7"/>
      <c r="S3" s="7"/>
      <c r="T3" s="7"/>
      <c r="U3" s="7"/>
      <c r="V3" s="7"/>
      <c r="W3" s="8"/>
      <c r="X3" s="8"/>
      <c r="Y3" s="8"/>
      <c r="Z3" s="8"/>
      <c r="AA3" s="8"/>
      <c r="AB3" s="8"/>
      <c r="AC3" s="8"/>
      <c r="AD3" s="8"/>
      <c r="AE3" s="8"/>
      <c r="AF3" s="8"/>
      <c r="AG3" s="8"/>
      <c r="AH3" s="8"/>
      <c r="AI3" s="8"/>
      <c r="AJ3" s="8"/>
      <c r="AK3" s="8"/>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EA3" s="11"/>
      <c r="EB3" s="12"/>
      <c r="EC3" s="11"/>
      <c r="ED3" s="13"/>
      <c r="EE3" s="13"/>
      <c r="EF3" s="13"/>
      <c r="EG3" s="13"/>
      <c r="EH3" s="13"/>
      <c r="EI3" s="13"/>
      <c r="EJ3" s="13"/>
      <c r="EK3" s="13"/>
      <c r="EL3" s="13"/>
      <c r="EM3" s="13"/>
      <c r="EN3" s="13"/>
      <c r="EO3" s="13"/>
    </row>
    <row r="4" spans="1:10" ht="12.75">
      <c r="A4" s="14" t="s">
        <v>591</v>
      </c>
      <c r="B4" s="1494">
        <f>'II - Présentation de votre asso'!$H$13</f>
        <v>0</v>
      </c>
      <c r="C4" s="1495"/>
      <c r="D4" s="1495"/>
      <c r="E4" s="1495"/>
      <c r="F4" s="1495"/>
      <c r="G4" s="1495"/>
      <c r="H4" s="1495"/>
      <c r="I4" s="1495"/>
      <c r="J4" s="1496"/>
    </row>
    <row r="5" spans="1:10" ht="12.75">
      <c r="A5" s="14" t="s">
        <v>593</v>
      </c>
      <c r="B5" s="1494">
        <f>'II - Présentation de votre asso'!$C$22</f>
        <v>0</v>
      </c>
      <c r="C5" s="1495"/>
      <c r="D5" s="1495"/>
      <c r="E5" s="1495"/>
      <c r="F5" s="1496"/>
      <c r="G5" s="14" t="s">
        <v>594</v>
      </c>
      <c r="H5" s="15">
        <f>'II - Présentation de votre asso'!$E$25</f>
        <v>0</v>
      </c>
      <c r="I5" s="14" t="s">
        <v>595</v>
      </c>
      <c r="J5" s="16">
        <f>'II - Présentation de votre asso'!$I$25</f>
        <v>0</v>
      </c>
    </row>
    <row r="6" ht="6.75" customHeight="1">
      <c r="A6" s="17"/>
    </row>
    <row r="7" spans="1:6" ht="12.75">
      <c r="A7" s="14" t="s">
        <v>782</v>
      </c>
      <c r="B7" s="1479">
        <f>'II - Présentation de votre asso'!$E$35</f>
        <v>0</v>
      </c>
      <c r="C7" s="1477"/>
      <c r="D7" s="1478"/>
      <c r="E7" s="18" t="s">
        <v>783</v>
      </c>
      <c r="F7" s="19">
        <f>'II - Présentation de votre asso'!$I$35</f>
        <v>0</v>
      </c>
    </row>
    <row r="8" spans="1:6" ht="12.75">
      <c r="A8" s="14" t="s">
        <v>779</v>
      </c>
      <c r="B8" s="1497">
        <f>'II - Présentation de votre asso'!$E$27</f>
        <v>0</v>
      </c>
      <c r="C8" s="1498"/>
      <c r="D8" s="1499"/>
      <c r="E8" s="18" t="s">
        <v>596</v>
      </c>
      <c r="F8" s="19">
        <f>'II - Présentation de votre asso'!$I$27</f>
        <v>0</v>
      </c>
    </row>
    <row r="9" spans="1:4" ht="12.75">
      <c r="A9" s="14" t="s">
        <v>810</v>
      </c>
      <c r="B9" s="1479">
        <f>'II - Présentation de votre asso'!$D$29</f>
        <v>0</v>
      </c>
      <c r="C9" s="1477"/>
      <c r="D9" s="1478"/>
    </row>
    <row r="10" ht="6.75" customHeight="1">
      <c r="A10" s="17"/>
    </row>
    <row r="11" spans="1:8" ht="12.75">
      <c r="A11" s="14" t="s">
        <v>597</v>
      </c>
      <c r="B11" s="1489">
        <f>'II - Présentation de votre asso'!$H$52</f>
        <v>0</v>
      </c>
      <c r="C11" s="1477"/>
      <c r="D11" s="1478"/>
      <c r="E11" s="14" t="s">
        <v>87</v>
      </c>
      <c r="F11" s="19">
        <f>'II - Présentation de votre asso'!$H$54</f>
        <v>0</v>
      </c>
      <c r="G11" s="20"/>
      <c r="H11" s="20"/>
    </row>
    <row r="12" ht="6.75" customHeight="1">
      <c r="A12" s="17"/>
    </row>
    <row r="13" spans="1:3" ht="12.75">
      <c r="A13" s="14" t="s">
        <v>88</v>
      </c>
      <c r="B13" s="1480">
        <f>'VI - Attestation sur l''honneur'!$C$34</f>
        <v>0</v>
      </c>
      <c r="C13" s="1481"/>
    </row>
    <row r="14" spans="1:9" ht="12.75">
      <c r="A14" s="21" t="s">
        <v>89</v>
      </c>
      <c r="B14" s="1488">
        <f>'VI - Attestation sur l''honneur'!$E$34</f>
        <v>0</v>
      </c>
      <c r="C14" s="1484"/>
      <c r="F14" s="14" t="s">
        <v>92</v>
      </c>
      <c r="G14" s="1484">
        <f>'VI - Attestation sur l''honneur'!$H$29</f>
        <v>0</v>
      </c>
      <c r="H14" s="1484"/>
      <c r="I14" s="1484"/>
    </row>
    <row r="15" spans="1:9" ht="12.75">
      <c r="A15" s="14" t="s">
        <v>90</v>
      </c>
      <c r="B15" s="1480">
        <f>'VI - Attestation sur l''honneur'!$G$34</f>
        <v>0</v>
      </c>
      <c r="C15" s="1481"/>
      <c r="F15" s="14" t="s">
        <v>93</v>
      </c>
      <c r="G15" s="1485">
        <f>'VI - Attestation sur l''honneur'!$H$27</f>
        <v>0</v>
      </c>
      <c r="H15" s="1486"/>
      <c r="I15" s="1487"/>
    </row>
    <row r="16" spans="1:8" ht="12.75">
      <c r="A16" s="14" t="s">
        <v>91</v>
      </c>
      <c r="B16" s="1482">
        <f>'VI - Attestation sur l''honneur'!$I$34</f>
        <v>0</v>
      </c>
      <c r="C16" s="1483"/>
      <c r="F16" s="17"/>
      <c r="G16" s="17"/>
      <c r="H16" s="22"/>
    </row>
    <row r="17" spans="1:8" ht="12.75">
      <c r="A17" s="17"/>
      <c r="B17" s="23"/>
      <c r="C17" s="23"/>
      <c r="G17" s="20"/>
      <c r="H17" s="20"/>
    </row>
    <row r="18" spans="1:10" ht="18">
      <c r="A18" s="963" t="s">
        <v>94</v>
      </c>
      <c r="B18" s="963"/>
      <c r="C18" s="963"/>
      <c r="D18" s="963"/>
      <c r="E18" s="963"/>
      <c r="F18" s="963"/>
      <c r="G18" s="963"/>
      <c r="H18" s="963"/>
      <c r="I18" s="963"/>
      <c r="J18" s="963"/>
    </row>
    <row r="19" ht="5.25" customHeight="1"/>
    <row r="20" spans="1:6" s="25" customFormat="1" ht="12.75">
      <c r="A20" s="1475" t="s">
        <v>95</v>
      </c>
      <c r="B20" s="1475"/>
      <c r="C20" s="1476">
        <f>'II - Présentation de votre asso'!$E$15</f>
        <v>0</v>
      </c>
      <c r="D20" s="1477"/>
      <c r="E20" s="1477"/>
      <c r="F20" s="1478"/>
    </row>
    <row r="21" spans="1:6" s="25" customFormat="1" ht="12.75">
      <c r="A21" s="26" t="s">
        <v>96</v>
      </c>
      <c r="B21" s="1479">
        <f>'II - Présentation de votre asso'!$E$17</f>
        <v>0</v>
      </c>
      <c r="C21" s="1477"/>
      <c r="D21" s="1477"/>
      <c r="E21" s="1477"/>
      <c r="F21" s="1478"/>
    </row>
    <row r="22" s="25" customFormat="1" ht="5.25" customHeight="1"/>
    <row r="23" spans="1:4" s="25" customFormat="1" ht="12.75">
      <c r="A23" s="24" t="s">
        <v>97</v>
      </c>
      <c r="B23" s="19">
        <f>'II - Présentation de votre asso'!$E$75</f>
      </c>
      <c r="C23" s="24" t="s">
        <v>98</v>
      </c>
      <c r="D23" s="19">
        <f>'II - Présentation de votre asso'!$G$75</f>
      </c>
    </row>
    <row r="24" spans="1:4" s="25" customFormat="1" ht="12.75">
      <c r="A24" s="24" t="s">
        <v>99</v>
      </c>
      <c r="B24" s="19">
        <f>'II - Présentation de votre asso'!$E$79</f>
        <v>0</v>
      </c>
      <c r="C24" s="24" t="s">
        <v>100</v>
      </c>
      <c r="D24" s="19">
        <f>'II - Présentation de votre asso'!$G$79</f>
        <v>0</v>
      </c>
    </row>
    <row r="25" s="25" customFormat="1" ht="6" customHeight="1"/>
    <row r="26" spans="1:6" s="25" customFormat="1" ht="12.75">
      <c r="A26" s="24" t="s">
        <v>101</v>
      </c>
      <c r="B26" s="19">
        <f>'II - Présentation de votre asso'!$F$84</f>
        <v>0</v>
      </c>
      <c r="C26" s="27" t="s">
        <v>102</v>
      </c>
      <c r="D26" s="19">
        <f>'II - Présentation de votre asso'!$H$84</f>
        <v>0</v>
      </c>
      <c r="E26" s="27" t="s">
        <v>835</v>
      </c>
      <c r="F26" s="28">
        <f>'II - Présentation de votre asso'!$J$84</f>
      </c>
    </row>
    <row r="27" s="25" customFormat="1" ht="5.25" customHeight="1"/>
    <row r="28" spans="1:6" s="25" customFormat="1" ht="12.75">
      <c r="A28" s="1475" t="s">
        <v>623</v>
      </c>
      <c r="B28" s="1475"/>
      <c r="C28" s="19">
        <f>'II - Présentation de votre asso'!$F$88</f>
        <v>0</v>
      </c>
      <c r="D28" s="29" t="s">
        <v>625</v>
      </c>
      <c r="E28" s="29"/>
      <c r="F28" s="19">
        <f>'II - Présentation de votre asso'!$J$88</f>
        <v>0</v>
      </c>
    </row>
    <row r="30" spans="1:10" ht="18">
      <c r="A30" s="387" t="s">
        <v>103</v>
      </c>
      <c r="B30" s="387"/>
      <c r="C30" s="387"/>
      <c r="D30" s="387"/>
      <c r="E30" s="387"/>
      <c r="F30" s="387"/>
      <c r="G30" s="387"/>
      <c r="H30" s="387"/>
      <c r="I30" s="387"/>
      <c r="J30" s="387"/>
    </row>
    <row r="31" ht="6" customHeight="1"/>
    <row r="32" spans="1:6" ht="12.75">
      <c r="A32" s="1467" t="s">
        <v>104</v>
      </c>
      <c r="B32" s="1467"/>
      <c r="C32" s="30" t="s">
        <v>754</v>
      </c>
      <c r="D32" s="19">
        <f>'II - Présentation de votre asso'!$E$96</f>
      </c>
      <c r="E32" s="30" t="s">
        <v>755</v>
      </c>
      <c r="F32" s="19">
        <f>'II - Présentation de votre asso'!$G$96</f>
      </c>
    </row>
    <row r="33" spans="4:6" ht="6.75" customHeight="1">
      <c r="D33" s="25"/>
      <c r="F33" s="25"/>
    </row>
    <row r="34" spans="1:6" ht="12.75">
      <c r="A34" s="1467" t="s">
        <v>105</v>
      </c>
      <c r="B34" s="1467"/>
      <c r="C34" s="30" t="s">
        <v>754</v>
      </c>
      <c r="D34" s="19">
        <f>'II - Présentation de votre asso'!$E$99</f>
        <v>0</v>
      </c>
      <c r="E34" s="30" t="s">
        <v>755</v>
      </c>
      <c r="F34" s="19">
        <f>'II - Présentation de votre asso'!$G$99</f>
        <v>0</v>
      </c>
    </row>
    <row r="35" spans="1:6" ht="12.75">
      <c r="A35" s="1467" t="s">
        <v>106</v>
      </c>
      <c r="B35" s="1467"/>
      <c r="C35" s="30" t="s">
        <v>754</v>
      </c>
      <c r="D35" s="19">
        <f>'II - Présentation de votre asso'!$E$102</f>
        <v>0</v>
      </c>
      <c r="E35" s="30" t="s">
        <v>755</v>
      </c>
      <c r="F35" s="19">
        <f>'II - Présentation de votre asso'!$G$102</f>
        <v>0</v>
      </c>
    </row>
    <row r="36" spans="1:6" ht="12.75">
      <c r="A36" s="1467" t="s">
        <v>107</v>
      </c>
      <c r="B36" s="1467"/>
      <c r="C36" s="30" t="s">
        <v>754</v>
      </c>
      <c r="D36" s="31"/>
      <c r="E36" s="30" t="s">
        <v>755</v>
      </c>
      <c r="F36" s="31"/>
    </row>
    <row r="37" spans="1:6" ht="12.75">
      <c r="A37" s="1467" t="s">
        <v>109</v>
      </c>
      <c r="B37" s="1467"/>
      <c r="C37" s="30" t="s">
        <v>754</v>
      </c>
      <c r="D37" s="19">
        <f>'II - Présentation de votre asso'!$E$112</f>
        <v>0</v>
      </c>
      <c r="E37" s="30" t="s">
        <v>755</v>
      </c>
      <c r="F37" s="19">
        <f>'II - Présentation de votre asso'!$G$112</f>
        <v>0</v>
      </c>
    </row>
    <row r="38" spans="1:6" ht="12.75">
      <c r="A38" s="1467" t="s">
        <v>108</v>
      </c>
      <c r="B38" s="1467"/>
      <c r="C38" s="30" t="s">
        <v>754</v>
      </c>
      <c r="D38" s="19"/>
      <c r="E38" s="30" t="s">
        <v>755</v>
      </c>
      <c r="F38" s="19"/>
    </row>
    <row r="40" spans="1:10" ht="18">
      <c r="A40" s="388" t="s">
        <v>110</v>
      </c>
      <c r="B40" s="388"/>
      <c r="C40" s="388"/>
      <c r="D40" s="388"/>
      <c r="E40" s="388"/>
      <c r="F40" s="388"/>
      <c r="G40" s="388"/>
      <c r="H40" s="388"/>
      <c r="I40" s="388"/>
      <c r="J40" s="388"/>
    </row>
    <row r="41" ht="5.25" customHeight="1"/>
    <row r="42" spans="1:5" ht="12.75">
      <c r="A42" s="1469" t="s">
        <v>112</v>
      </c>
      <c r="B42" s="1469"/>
      <c r="C42" s="1472">
        <f>'II - Présentation de votre asso'!$I$134</f>
        <v>0</v>
      </c>
      <c r="D42" s="1473"/>
      <c r="E42" s="1474"/>
    </row>
    <row r="43" spans="1:5" ht="12.75">
      <c r="A43" s="1470" t="s">
        <v>111</v>
      </c>
      <c r="B43" s="1470"/>
      <c r="C43" s="1471"/>
      <c r="D43" s="1472">
        <f>'II - Présentation de votre asso'!$I$136</f>
        <v>0</v>
      </c>
      <c r="E43" s="1474"/>
    </row>
    <row r="44" spans="1:5" ht="12.75">
      <c r="A44" s="1470" t="s">
        <v>113</v>
      </c>
      <c r="B44" s="1470"/>
      <c r="C44" s="1472">
        <f>'II - Présentation de votre asso'!$I$138</f>
        <v>0</v>
      </c>
      <c r="D44" s="1473"/>
      <c r="E44" s="1474"/>
    </row>
    <row r="45" ht="6" customHeight="1"/>
    <row r="46" spans="1:6" ht="12.75">
      <c r="A46" s="1470" t="s">
        <v>114</v>
      </c>
      <c r="B46" s="1470"/>
      <c r="C46" s="1470"/>
      <c r="D46" s="397" t="b">
        <v>0</v>
      </c>
      <c r="F46" s="4" t="str">
        <f>IF(D46=TRUE,"Faire une convention","Pas de convention à faire")</f>
        <v>Pas de convention à faire</v>
      </c>
    </row>
    <row r="47" spans="1:4" s="33" customFormat="1" ht="12.75">
      <c r="A47" s="17"/>
      <c r="B47" s="17"/>
      <c r="C47" s="17"/>
      <c r="D47" s="32"/>
    </row>
    <row r="48" spans="1:145" s="36" customFormat="1" ht="21.75" customHeight="1">
      <c r="A48" s="1468" t="s">
        <v>858</v>
      </c>
      <c r="B48" s="1468"/>
      <c r="C48" s="1468"/>
      <c r="D48" s="1468"/>
      <c r="E48" s="1468"/>
      <c r="F48" s="1468"/>
      <c r="G48" s="1468"/>
      <c r="H48" s="1468"/>
      <c r="I48" s="1468"/>
      <c r="J48" s="1468"/>
      <c r="K48" s="34"/>
      <c r="L48" s="34"/>
      <c r="M48" s="34"/>
      <c r="N48" s="34"/>
      <c r="O48" s="34"/>
      <c r="P48" s="34"/>
      <c r="Q48" s="34"/>
      <c r="R48" s="34"/>
      <c r="S48" s="34"/>
      <c r="T48" s="34"/>
      <c r="U48" s="34"/>
      <c r="V48" s="34"/>
      <c r="W48" s="5"/>
      <c r="X48" s="5"/>
      <c r="Y48" s="5"/>
      <c r="Z48" s="5"/>
      <c r="AA48" s="5"/>
      <c r="AB48" s="5"/>
      <c r="AC48" s="5"/>
      <c r="AD48" s="5"/>
      <c r="AE48" s="5"/>
      <c r="AF48" s="5"/>
      <c r="AG48" s="5"/>
      <c r="AH48" s="5"/>
      <c r="AI48" s="5"/>
      <c r="AJ48" s="5"/>
      <c r="AK48" s="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EA48" s="37"/>
      <c r="EB48" s="37"/>
      <c r="EC48" s="37"/>
      <c r="ED48" s="38"/>
      <c r="EE48" s="38"/>
      <c r="EF48" s="38"/>
      <c r="EG48" s="38"/>
      <c r="EH48" s="38"/>
      <c r="EI48" s="38"/>
      <c r="EJ48" s="38"/>
      <c r="EK48" s="38"/>
      <c r="EL48" s="38"/>
      <c r="EM48" s="38"/>
      <c r="EN48" s="38"/>
      <c r="EO48" s="38"/>
    </row>
    <row r="49" spans="1:145" s="36" customFormat="1" ht="6" customHeight="1">
      <c r="A49" s="39"/>
      <c r="B49" s="39"/>
      <c r="C49" s="39"/>
      <c r="D49" s="39"/>
      <c r="E49" s="39"/>
      <c r="F49" s="40"/>
      <c r="G49" s="41"/>
      <c r="H49" s="42"/>
      <c r="I49" s="43"/>
      <c r="J49" s="34"/>
      <c r="K49" s="34"/>
      <c r="L49" s="34"/>
      <c r="M49" s="34"/>
      <c r="N49" s="34"/>
      <c r="O49" s="34"/>
      <c r="P49" s="34"/>
      <c r="Q49" s="34"/>
      <c r="R49" s="34"/>
      <c r="S49" s="34"/>
      <c r="T49" s="34"/>
      <c r="U49" s="34"/>
      <c r="V49" s="34"/>
      <c r="W49" s="5"/>
      <c r="X49" s="5"/>
      <c r="Y49" s="5"/>
      <c r="Z49" s="5"/>
      <c r="AA49" s="5"/>
      <c r="AB49" s="5"/>
      <c r="AC49" s="5"/>
      <c r="AD49" s="5"/>
      <c r="AE49" s="5"/>
      <c r="AF49" s="5"/>
      <c r="AG49" s="5"/>
      <c r="AH49" s="5"/>
      <c r="AI49" s="5"/>
      <c r="AJ49" s="5"/>
      <c r="AK49" s="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EA49" s="37"/>
      <c r="EB49" s="37"/>
      <c r="EC49" s="37"/>
      <c r="ED49" s="38"/>
      <c r="EE49" s="38"/>
      <c r="EF49" s="38"/>
      <c r="EG49" s="38"/>
      <c r="EH49" s="38"/>
      <c r="EI49" s="38"/>
      <c r="EJ49" s="38"/>
      <c r="EK49" s="38"/>
      <c r="EL49" s="38"/>
      <c r="EM49" s="38"/>
      <c r="EN49" s="38"/>
      <c r="EO49" s="38"/>
    </row>
    <row r="50" spans="1:145" s="49" customFormat="1" ht="39.75" customHeight="1">
      <c r="A50" s="44" t="s">
        <v>859</v>
      </c>
      <c r="B50" s="44" t="s">
        <v>857</v>
      </c>
      <c r="C50" s="44" t="s">
        <v>860</v>
      </c>
      <c r="D50" s="44" t="s">
        <v>861</v>
      </c>
      <c r="E50" s="44" t="s">
        <v>862</v>
      </c>
      <c r="F50" s="44" t="s">
        <v>863</v>
      </c>
      <c r="G50" s="44" t="s">
        <v>864</v>
      </c>
      <c r="H50" s="44" t="s">
        <v>362</v>
      </c>
      <c r="I50" s="44" t="s">
        <v>364</v>
      </c>
      <c r="J50" s="44" t="s">
        <v>865</v>
      </c>
      <c r="K50" s="45"/>
      <c r="L50" s="44" t="s">
        <v>28</v>
      </c>
      <c r="M50" s="44" t="s">
        <v>29</v>
      </c>
      <c r="N50" s="45"/>
      <c r="O50" s="46"/>
      <c r="P50" s="46"/>
      <c r="Q50" s="46"/>
      <c r="R50" s="46"/>
      <c r="S50" s="46"/>
      <c r="T50" s="46"/>
      <c r="U50" s="45"/>
      <c r="V50" s="45"/>
      <c r="W50" s="47"/>
      <c r="X50" s="47"/>
      <c r="Y50" s="47"/>
      <c r="Z50" s="47"/>
      <c r="AA50" s="47"/>
      <c r="AB50" s="47"/>
      <c r="AC50" s="47"/>
      <c r="AD50" s="47"/>
      <c r="AE50" s="47"/>
      <c r="AF50" s="47"/>
      <c r="AG50" s="47"/>
      <c r="AH50" s="47"/>
      <c r="AI50" s="47"/>
      <c r="AJ50" s="47"/>
      <c r="AK50" s="47"/>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EA50" s="50"/>
      <c r="EB50" s="51"/>
      <c r="EC50" s="50"/>
      <c r="ED50" s="52"/>
      <c r="EE50" s="52"/>
      <c r="EF50" s="52"/>
      <c r="EG50" s="52"/>
      <c r="EH50" s="52"/>
      <c r="EI50" s="52"/>
      <c r="EJ50" s="52"/>
      <c r="EK50" s="52"/>
      <c r="EL50" s="52"/>
      <c r="EM50" s="52"/>
      <c r="EN50" s="52"/>
      <c r="EO50" s="52"/>
    </row>
    <row r="51" spans="1:13" ht="19.5" customHeight="1">
      <c r="A51" s="53" t="s">
        <v>870</v>
      </c>
      <c r="B51" s="54">
        <f>SUM(B52:B59)</f>
        <v>0</v>
      </c>
      <c r="C51" s="55">
        <f>SUM(C53:C59)</f>
        <v>0</v>
      </c>
      <c r="D51" s="54">
        <f>SUM(D53:D59)</f>
        <v>0</v>
      </c>
      <c r="E51" s="56"/>
      <c r="F51" s="56"/>
      <c r="G51" s="56"/>
      <c r="H51" s="56"/>
      <c r="I51" s="56"/>
      <c r="J51" s="56"/>
      <c r="L51" s="396">
        <f>SUM(L53:L59)</f>
        <v>0</v>
      </c>
      <c r="M51" s="396">
        <f>SUM(M53:M59)</f>
        <v>0</v>
      </c>
    </row>
    <row r="52" spans="1:13" ht="19.5" customHeight="1">
      <c r="A52" s="53" t="s">
        <v>769</v>
      </c>
      <c r="B52" s="57">
        <f>'IV - Fiches actions'!C94</f>
        <v>0</v>
      </c>
      <c r="C52" s="55">
        <f>C53+C54+C55</f>
        <v>0</v>
      </c>
      <c r="D52" s="54">
        <f>'IV - Fiches actions'!$C$99</f>
        <v>0</v>
      </c>
      <c r="E52" s="1465" t="s">
        <v>770</v>
      </c>
      <c r="F52" s="1466"/>
      <c r="G52" s="409"/>
      <c r="H52" s="409"/>
      <c r="I52" s="409"/>
      <c r="J52" s="409"/>
      <c r="L52" s="396">
        <f>L53+L54+L55</f>
        <v>0</v>
      </c>
      <c r="M52" s="396">
        <f>M53+M54+M55</f>
        <v>0</v>
      </c>
    </row>
    <row r="53" spans="1:13" ht="19.5" customHeight="1">
      <c r="A53" s="53" t="s">
        <v>767</v>
      </c>
      <c r="B53" s="407"/>
      <c r="C53" s="410">
        <f>'IV - Fiches actions'!$C$19</f>
        <v>0</v>
      </c>
      <c r="D53" s="408">
        <f>'IV - Fiches actions'!C99</f>
        <v>0</v>
      </c>
      <c r="E53" s="408"/>
      <c r="F53" s="408"/>
      <c r="G53" s="60">
        <f>'IV - Fiches actions'!$C$8</f>
        <v>0</v>
      </c>
      <c r="H53" s="60">
        <f>'IV - Fiches actions'!$C$10</f>
        <v>0</v>
      </c>
      <c r="I53" s="60">
        <f>'IV - Fiches actions'!$C$12</f>
        <v>0</v>
      </c>
      <c r="J53" s="60">
        <f>'IV - Fiches actions'!$C$14</f>
        <v>0</v>
      </c>
      <c r="L53" s="58">
        <f>'IV - Fiches actions'!$E$18</f>
        <v>0</v>
      </c>
      <c r="M53" s="58">
        <f>'IV - Fiches actions'!$E$20</f>
        <v>0</v>
      </c>
    </row>
    <row r="54" spans="1:13" ht="19.5" customHeight="1">
      <c r="A54" s="53" t="s">
        <v>766</v>
      </c>
      <c r="B54" s="408"/>
      <c r="C54" s="410">
        <f>'IV - Fiches actions'!$C$35</f>
        <v>0</v>
      </c>
      <c r="D54" s="408"/>
      <c r="E54" s="408"/>
      <c r="F54" s="408"/>
      <c r="G54" s="60">
        <f>'IV - Fiches actions'!$C$24</f>
        <v>0</v>
      </c>
      <c r="H54" s="60">
        <f>'IV - Fiches actions'!$C$26</f>
        <v>0</v>
      </c>
      <c r="I54" s="60">
        <f>'IV - Fiches actions'!$C$28</f>
        <v>0</v>
      </c>
      <c r="J54" s="60">
        <f>'IV - Fiches actions'!$C$30</f>
        <v>0</v>
      </c>
      <c r="L54" s="58">
        <f>'IV - Fiches actions'!$E$34</f>
        <v>0</v>
      </c>
      <c r="M54" s="58">
        <f>'IV - Fiches actions'!$E$36</f>
        <v>0</v>
      </c>
    </row>
    <row r="55" spans="1:13" ht="19.5" customHeight="1">
      <c r="A55" s="53" t="s">
        <v>768</v>
      </c>
      <c r="B55" s="408"/>
      <c r="C55" s="410">
        <f>'IV - Fiches actions'!$C$51</f>
        <v>0</v>
      </c>
      <c r="D55" s="408"/>
      <c r="E55" s="408"/>
      <c r="F55" s="408"/>
      <c r="G55" s="60">
        <f>'IV - Fiches actions'!$C$40</f>
        <v>0</v>
      </c>
      <c r="H55" s="60">
        <f>'IV - Fiches actions'!$C$42</f>
        <v>0</v>
      </c>
      <c r="I55" s="60">
        <f>'IV - Fiches actions'!$C$44</f>
        <v>0</v>
      </c>
      <c r="J55" s="60">
        <f>'IV - Fiches actions'!$C$46</f>
        <v>0</v>
      </c>
      <c r="L55" s="58">
        <f>'IV - Fiches actions'!$E$50</f>
        <v>0</v>
      </c>
      <c r="M55" s="58">
        <f>'IV - Fiches actions'!$E$52</f>
        <v>0</v>
      </c>
    </row>
    <row r="56" spans="1:13" ht="19.5" customHeight="1">
      <c r="A56" s="53" t="s">
        <v>866</v>
      </c>
      <c r="B56" s="57">
        <f>'IV - Fiches actions'!C177</f>
        <v>0</v>
      </c>
      <c r="C56" s="55"/>
      <c r="D56" s="57">
        <f>'IV - Fiches actions'!C182</f>
        <v>0</v>
      </c>
      <c r="E56" s="59">
        <f>'IV - Fiches actions'!E107</f>
        <v>0</v>
      </c>
      <c r="F56" s="59" t="str">
        <f>'IV - Fiches actions'!$C$107</f>
        <v>Equipe Technique régionale</v>
      </c>
      <c r="G56" s="60">
        <f>'IV - Fiches actions'!$C$112</f>
        <v>0</v>
      </c>
      <c r="H56" s="60">
        <f>'IV - Fiches actions'!$C$114</f>
        <v>0</v>
      </c>
      <c r="I56" s="60">
        <f>'IV - Fiches actions'!$C$116</f>
        <v>0</v>
      </c>
      <c r="J56" s="60">
        <f>'IV - Fiches actions'!$C$118</f>
        <v>0</v>
      </c>
      <c r="L56" s="58">
        <f>'IV - Fiches actions'!E123</f>
        <v>0</v>
      </c>
      <c r="M56" s="58">
        <f>'IV - Fiches actions'!E125</f>
        <v>0</v>
      </c>
    </row>
    <row r="57" spans="1:13" ht="19.5" customHeight="1">
      <c r="A57" s="53" t="s">
        <v>867</v>
      </c>
      <c r="B57" s="57">
        <f>'IV - Fiches actions'!C261</f>
        <v>0</v>
      </c>
      <c r="C57" s="58">
        <f>'IV - Fiches actions'!C209</f>
        <v>0</v>
      </c>
      <c r="D57" s="57">
        <f>'IV - Fiches actions'!C266</f>
        <v>0</v>
      </c>
      <c r="E57" s="59">
        <f>'IV - Fiches actions'!E190</f>
      </c>
      <c r="F57" s="60">
        <f>'IV - Fiches actions'!$C$192</f>
        <v>0</v>
      </c>
      <c r="G57" s="60">
        <f>'IV - Fiches actions'!$C$196</f>
        <v>0</v>
      </c>
      <c r="H57" s="60">
        <f>'IV - Fiches actions'!$C$198</f>
        <v>0</v>
      </c>
      <c r="I57" s="60">
        <f>'IV - Fiches actions'!$C$200</f>
        <v>0</v>
      </c>
      <c r="J57" s="60">
        <f>'IV - Fiches actions'!$C$202</f>
        <v>0</v>
      </c>
      <c r="L57" s="58">
        <f>'IV - Fiches actions'!E208</f>
        <v>0</v>
      </c>
      <c r="M57" s="58">
        <f>'IV - Fiches actions'!E210</f>
        <v>0</v>
      </c>
    </row>
    <row r="58" spans="1:13" ht="19.5" customHeight="1">
      <c r="A58" s="53" t="s">
        <v>868</v>
      </c>
      <c r="B58" s="57">
        <f>'IV - Fiches actions'!C345</f>
        <v>0</v>
      </c>
      <c r="C58" s="58">
        <f>'IV - Fiches actions'!C294</f>
        <v>0</v>
      </c>
      <c r="D58" s="57">
        <f>'IV - Fiches actions'!C350</f>
        <v>0</v>
      </c>
      <c r="E58" s="59">
        <f>'IV - Fiches actions'!E274</f>
      </c>
      <c r="F58" s="60">
        <f>'IV - Fiches actions'!$C$276</f>
        <v>0</v>
      </c>
      <c r="G58" s="60">
        <f>'IV - Fiches actions'!$C$280</f>
        <v>0</v>
      </c>
      <c r="H58" s="60">
        <f>'IV - Fiches actions'!$C$282</f>
        <v>0</v>
      </c>
      <c r="I58" s="60">
        <f>'IV - Fiches actions'!$C$284</f>
        <v>0</v>
      </c>
      <c r="J58" s="60">
        <f>'IV - Fiches actions'!$C$286</f>
        <v>0</v>
      </c>
      <c r="L58" s="58">
        <f>'IV - Fiches actions'!E293</f>
        <v>0</v>
      </c>
      <c r="M58" s="58">
        <f>'IV - Fiches actions'!E295</f>
        <v>0</v>
      </c>
    </row>
    <row r="59" spans="1:13" ht="19.5" customHeight="1">
      <c r="A59" s="53" t="s">
        <v>869</v>
      </c>
      <c r="B59" s="57">
        <f>'IV - Fiches actions'!C429</f>
        <v>0</v>
      </c>
      <c r="C59" s="58">
        <f>'IV - Fiches actions'!C375</f>
        <v>0</v>
      </c>
      <c r="D59" s="57">
        <f>'IV - Fiches actions'!C434</f>
        <v>0</v>
      </c>
      <c r="E59" s="59">
        <f>'IV - Fiches actions'!E358</f>
      </c>
      <c r="F59" s="60">
        <f>'IV - Fiches actions'!$C$360</f>
        <v>0</v>
      </c>
      <c r="G59" s="60">
        <f>'IV - Fiches actions'!$C$364</f>
        <v>0</v>
      </c>
      <c r="H59" s="60">
        <f>'IV - Fiches actions'!$C$366</f>
        <v>0</v>
      </c>
      <c r="I59" s="60">
        <f>'IV - Fiches actions'!$C$368</f>
        <v>0</v>
      </c>
      <c r="J59" s="60">
        <f>'IV - Fiches actions'!$C$370</f>
        <v>0</v>
      </c>
      <c r="L59" s="58">
        <f>'IV - Fiches actions'!E378</f>
        <v>0</v>
      </c>
      <c r="M59" s="58">
        <f>'IV - Fiches actions'!E380</f>
        <v>0</v>
      </c>
    </row>
    <row r="60" spans="1:13" ht="19.5" customHeight="1">
      <c r="A60" s="53" t="s">
        <v>714</v>
      </c>
      <c r="B60" s="57">
        <f>'IV - Fiches actions'!C513</f>
        <v>0</v>
      </c>
      <c r="C60" s="58">
        <f>'IV - Fiches actions'!C459</f>
        <v>0</v>
      </c>
      <c r="D60" s="57">
        <f>'IV - Fiches actions'!C518</f>
        <v>0</v>
      </c>
      <c r="E60" s="59">
        <f>'IV - Fiches actions'!E442</f>
      </c>
      <c r="F60" s="60">
        <f>'IV - Fiches actions'!$C$442</f>
        <v>0</v>
      </c>
      <c r="G60" s="60">
        <f>'IV - Fiches actions'!$C$448</f>
        <v>0</v>
      </c>
      <c r="H60" s="60">
        <f>'IV - Fiches actions'!$C$450</f>
        <v>0</v>
      </c>
      <c r="I60" s="60">
        <f>'IV - Fiches actions'!$C$452</f>
        <v>0</v>
      </c>
      <c r="J60" s="60">
        <f>'IV - Fiches actions'!$C$454</f>
        <v>0</v>
      </c>
      <c r="L60" s="58">
        <f>'IV - Fiches actions'!E379</f>
        <v>0</v>
      </c>
      <c r="M60" s="58">
        <f>'IV - Fiches actions'!E381</f>
        <v>0</v>
      </c>
    </row>
  </sheetData>
  <sheetProtection password="BBF8" sheet="1" objects="1" scenarios="1" selectLockedCells="1"/>
  <mergeCells count="34">
    <mergeCell ref="B9:D9"/>
    <mergeCell ref="B11:D11"/>
    <mergeCell ref="B3:J3"/>
    <mergeCell ref="A1:J1"/>
    <mergeCell ref="B5:F5"/>
    <mergeCell ref="B4:J4"/>
    <mergeCell ref="B7:D7"/>
    <mergeCell ref="B8:D8"/>
    <mergeCell ref="B13:C13"/>
    <mergeCell ref="A18:J18"/>
    <mergeCell ref="B16:C16"/>
    <mergeCell ref="G14:I14"/>
    <mergeCell ref="G15:I15"/>
    <mergeCell ref="B15:C15"/>
    <mergeCell ref="B14:C14"/>
    <mergeCell ref="C44:E44"/>
    <mergeCell ref="A32:B32"/>
    <mergeCell ref="A34:B34"/>
    <mergeCell ref="A35:B35"/>
    <mergeCell ref="A36:B36"/>
    <mergeCell ref="A20:B20"/>
    <mergeCell ref="A28:B28"/>
    <mergeCell ref="C20:F20"/>
    <mergeCell ref="B21:F21"/>
    <mergeCell ref="E52:F52"/>
    <mergeCell ref="A37:B37"/>
    <mergeCell ref="A38:B38"/>
    <mergeCell ref="A48:J48"/>
    <mergeCell ref="A42:B42"/>
    <mergeCell ref="A43:C43"/>
    <mergeCell ref="A44:B44"/>
    <mergeCell ref="A46:C46"/>
    <mergeCell ref="C42:E42"/>
    <mergeCell ref="D43:E43"/>
  </mergeCells>
  <conditionalFormatting sqref="F46">
    <cfRule type="cellIs" priority="1" dxfId="29" operator="equal" stopIfTrue="1">
      <formula>"Faire une convention"</formula>
    </cfRule>
  </conditionalFormatting>
  <printOptions horizontalCentered="1" verticalCentered="1"/>
  <pageMargins left="0.31496062992125984" right="0.15748031496062992" top="0.16" bottom="0.15748031496062992" header="0.13" footer="0.13"/>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BU201"/>
  <sheetViews>
    <sheetView zoomScalePageLayoutView="0" workbookViewId="0" topLeftCell="A1">
      <selection activeCell="A11" sqref="A11"/>
    </sheetView>
  </sheetViews>
  <sheetFormatPr defaultColWidth="11.421875" defaultRowHeight="12.75"/>
  <cols>
    <col min="1" max="1" width="28.7109375" style="64" bestFit="1" customWidth="1"/>
    <col min="2" max="2" width="44.8515625" style="64" bestFit="1" customWidth="1"/>
    <col min="3" max="3" width="14.00390625" style="64" bestFit="1" customWidth="1"/>
    <col min="4" max="4" width="16.28125" style="64" bestFit="1" customWidth="1"/>
    <col min="5" max="5" width="24.57421875" style="858" bestFit="1" customWidth="1"/>
    <col min="6" max="6" width="63.57421875" style="858" bestFit="1" customWidth="1"/>
    <col min="7" max="7" width="67.57421875" style="858" customWidth="1"/>
    <col min="8" max="16384" width="11.421875" style="64" customWidth="1"/>
  </cols>
  <sheetData>
    <row r="1" spans="1:7" s="419" customFormat="1" ht="14.25">
      <c r="A1" s="405" t="s">
        <v>351</v>
      </c>
      <c r="B1" s="416" t="s">
        <v>288</v>
      </c>
      <c r="C1" s="416" t="s">
        <v>362</v>
      </c>
      <c r="D1" s="416" t="s">
        <v>364</v>
      </c>
      <c r="E1" s="416" t="s">
        <v>361</v>
      </c>
      <c r="F1" s="417" t="s">
        <v>881</v>
      </c>
      <c r="G1" s="418" t="s">
        <v>872</v>
      </c>
    </row>
    <row r="2" spans="1:8" s="423" customFormat="1" ht="15">
      <c r="A2" s="420" t="s">
        <v>265</v>
      </c>
      <c r="B2" s="421" t="s">
        <v>145</v>
      </c>
      <c r="C2" s="421" t="s">
        <v>156</v>
      </c>
      <c r="D2" s="421" t="s">
        <v>159</v>
      </c>
      <c r="E2" s="421" t="s">
        <v>989</v>
      </c>
      <c r="F2" s="418" t="s">
        <v>882</v>
      </c>
      <c r="G2" s="422" t="s">
        <v>365</v>
      </c>
      <c r="H2" s="425">
        <v>1</v>
      </c>
    </row>
    <row r="3" spans="1:13" ht="15">
      <c r="A3" s="420" t="s">
        <v>266</v>
      </c>
      <c r="B3" s="421" t="s">
        <v>146</v>
      </c>
      <c r="C3" s="421" t="s">
        <v>157</v>
      </c>
      <c r="D3" s="421" t="s">
        <v>160</v>
      </c>
      <c r="E3" s="421" t="s">
        <v>990</v>
      </c>
      <c r="F3" s="424" t="s">
        <v>883</v>
      </c>
      <c r="G3" s="422" t="s">
        <v>366</v>
      </c>
      <c r="H3" s="425">
        <v>2</v>
      </c>
      <c r="I3" s="425">
        <v>1</v>
      </c>
      <c r="J3" s="34"/>
      <c r="K3" s="34"/>
      <c r="L3" s="34"/>
      <c r="M3" s="34"/>
    </row>
    <row r="4" spans="1:13" ht="15">
      <c r="A4" s="421" t="s">
        <v>267</v>
      </c>
      <c r="B4" s="421" t="s">
        <v>147</v>
      </c>
      <c r="C4" s="421" t="s">
        <v>158</v>
      </c>
      <c r="D4" s="421" t="s">
        <v>161</v>
      </c>
      <c r="E4" s="421" t="s">
        <v>165</v>
      </c>
      <c r="F4" s="418" t="s">
        <v>884</v>
      </c>
      <c r="G4" s="422" t="s">
        <v>367</v>
      </c>
      <c r="H4" s="425"/>
      <c r="I4" s="425"/>
      <c r="J4" s="34"/>
      <c r="K4" s="34"/>
      <c r="L4" s="34"/>
      <c r="M4" s="34"/>
    </row>
    <row r="5" spans="1:13" ht="15">
      <c r="A5" s="420" t="s">
        <v>268</v>
      </c>
      <c r="B5" s="421" t="s">
        <v>148</v>
      </c>
      <c r="C5" s="421"/>
      <c r="D5" s="421" t="s">
        <v>162</v>
      </c>
      <c r="E5" s="421"/>
      <c r="F5" s="418" t="s">
        <v>988</v>
      </c>
      <c r="G5" s="422" t="s">
        <v>369</v>
      </c>
      <c r="H5" s="425"/>
      <c r="I5" s="425"/>
      <c r="J5" s="34"/>
      <c r="K5" s="34"/>
      <c r="L5" s="34"/>
      <c r="M5" s="34"/>
    </row>
    <row r="6" spans="1:13" ht="15">
      <c r="A6" s="427" t="s">
        <v>269</v>
      </c>
      <c r="B6" s="421" t="s">
        <v>149</v>
      </c>
      <c r="C6" s="421"/>
      <c r="D6" s="421" t="s">
        <v>163</v>
      </c>
      <c r="E6" s="421"/>
      <c r="F6" s="64"/>
      <c r="G6" s="422" t="s">
        <v>370</v>
      </c>
      <c r="H6" s="425">
        <v>4</v>
      </c>
      <c r="I6" s="425">
        <v>3</v>
      </c>
      <c r="J6" s="34"/>
      <c r="K6" s="34"/>
      <c r="L6" s="34"/>
      <c r="M6" s="34"/>
    </row>
    <row r="7" spans="1:13" ht="15">
      <c r="A7" s="420" t="s">
        <v>270</v>
      </c>
      <c r="B7" s="421" t="s">
        <v>150</v>
      </c>
      <c r="C7" s="421"/>
      <c r="D7" s="421" t="s">
        <v>164</v>
      </c>
      <c r="E7" s="421"/>
      <c r="F7" s="417"/>
      <c r="G7" s="422" t="s">
        <v>371</v>
      </c>
      <c r="H7" s="425">
        <v>5</v>
      </c>
      <c r="I7" s="425">
        <v>4</v>
      </c>
      <c r="J7" s="34"/>
      <c r="K7" s="34"/>
      <c r="L7" s="34"/>
      <c r="M7" s="34"/>
    </row>
    <row r="8" spans="1:13" ht="15">
      <c r="A8" s="420" t="s">
        <v>271</v>
      </c>
      <c r="B8" s="421" t="s">
        <v>151</v>
      </c>
      <c r="C8" s="421"/>
      <c r="D8" s="421"/>
      <c r="E8" s="421"/>
      <c r="F8" s="417"/>
      <c r="G8" s="422" t="s">
        <v>372</v>
      </c>
      <c r="H8" s="425">
        <v>6</v>
      </c>
      <c r="I8" s="425">
        <v>5</v>
      </c>
      <c r="J8" s="34"/>
      <c r="K8" s="34"/>
      <c r="L8" s="34"/>
      <c r="M8" s="34"/>
    </row>
    <row r="9" spans="1:13" ht="15">
      <c r="A9" s="420" t="s">
        <v>272</v>
      </c>
      <c r="B9" s="421" t="s">
        <v>152</v>
      </c>
      <c r="C9" s="421"/>
      <c r="D9" s="421"/>
      <c r="E9" s="421"/>
      <c r="F9" s="417"/>
      <c r="G9" s="422" t="s">
        <v>373</v>
      </c>
      <c r="H9" s="425">
        <v>7</v>
      </c>
      <c r="I9" s="425">
        <v>6</v>
      </c>
      <c r="J9" s="34"/>
      <c r="K9" s="34"/>
      <c r="L9" s="34"/>
      <c r="M9" s="34"/>
    </row>
    <row r="10" spans="1:13" ht="15">
      <c r="A10" s="420" t="s">
        <v>901</v>
      </c>
      <c r="B10" s="421" t="s">
        <v>153</v>
      </c>
      <c r="C10" s="421"/>
      <c r="D10" s="421"/>
      <c r="E10" s="417"/>
      <c r="F10" s="417"/>
      <c r="G10" s="422" t="s">
        <v>374</v>
      </c>
      <c r="H10" s="425">
        <v>8</v>
      </c>
      <c r="I10" s="425">
        <v>7</v>
      </c>
      <c r="J10" s="34"/>
      <c r="K10" s="34"/>
      <c r="L10" s="34"/>
      <c r="M10" s="34"/>
    </row>
    <row r="11" spans="1:13" ht="15">
      <c r="A11" s="421" t="s">
        <v>992</v>
      </c>
      <c r="B11" s="421" t="s">
        <v>154</v>
      </c>
      <c r="C11" s="421"/>
      <c r="D11" s="421"/>
      <c r="E11" s="417"/>
      <c r="F11" s="417"/>
      <c r="G11" s="422" t="s">
        <v>375</v>
      </c>
      <c r="H11" s="425">
        <v>9</v>
      </c>
      <c r="I11" s="425">
        <v>8</v>
      </c>
      <c r="J11" s="34"/>
      <c r="K11" s="34"/>
      <c r="L11" s="34"/>
      <c r="M11" s="34"/>
    </row>
    <row r="12" spans="1:13" ht="15">
      <c r="A12" s="420" t="s">
        <v>273</v>
      </c>
      <c r="B12" s="421" t="s">
        <v>155</v>
      </c>
      <c r="C12" s="421"/>
      <c r="D12" s="421"/>
      <c r="E12" s="417"/>
      <c r="F12" s="417"/>
      <c r="G12" s="422" t="s">
        <v>376</v>
      </c>
      <c r="H12" s="425">
        <v>10</v>
      </c>
      <c r="I12" s="425">
        <v>9</v>
      </c>
      <c r="J12" s="34"/>
      <c r="K12" s="34"/>
      <c r="L12" s="34"/>
      <c r="M12" s="34"/>
    </row>
    <row r="13" spans="1:13" ht="15">
      <c r="A13" s="420" t="s">
        <v>342</v>
      </c>
      <c r="B13" s="421"/>
      <c r="C13" s="421"/>
      <c r="D13" s="421"/>
      <c r="E13" s="417"/>
      <c r="F13" s="417"/>
      <c r="G13" s="422" t="s">
        <v>377</v>
      </c>
      <c r="H13" s="425">
        <v>11</v>
      </c>
      <c r="I13" s="425">
        <v>10</v>
      </c>
      <c r="J13" s="34"/>
      <c r="K13" s="34"/>
      <c r="L13" s="34"/>
      <c r="M13" s="34"/>
    </row>
    <row r="14" spans="1:13" ht="30">
      <c r="A14" s="420" t="s">
        <v>274</v>
      </c>
      <c r="B14" s="421"/>
      <c r="C14" s="421"/>
      <c r="D14" s="421"/>
      <c r="E14" s="417"/>
      <c r="F14" s="417"/>
      <c r="G14" s="422" t="s">
        <v>378</v>
      </c>
      <c r="H14" s="425">
        <v>12</v>
      </c>
      <c r="I14" s="425">
        <v>11</v>
      </c>
      <c r="J14" s="34"/>
      <c r="K14" s="34"/>
      <c r="L14" s="34"/>
      <c r="M14" s="34"/>
    </row>
    <row r="15" spans="1:13" ht="15">
      <c r="A15" s="420" t="s">
        <v>343</v>
      </c>
      <c r="B15" s="426"/>
      <c r="C15" s="426"/>
      <c r="D15" s="426"/>
      <c r="E15" s="417"/>
      <c r="F15" s="417"/>
      <c r="G15" s="422" t="s">
        <v>379</v>
      </c>
      <c r="H15" s="425">
        <v>13</v>
      </c>
      <c r="I15" s="425">
        <v>12</v>
      </c>
      <c r="J15" s="34"/>
      <c r="K15" s="34"/>
      <c r="L15" s="34"/>
      <c r="M15" s="34"/>
    </row>
    <row r="16" spans="1:13" ht="15">
      <c r="A16" s="420" t="s">
        <v>344</v>
      </c>
      <c r="B16" s="34" t="s">
        <v>823</v>
      </c>
      <c r="C16" s="37"/>
      <c r="D16" s="37"/>
      <c r="E16" s="417"/>
      <c r="F16" s="417"/>
      <c r="G16" s="422" t="s">
        <v>380</v>
      </c>
      <c r="H16" s="425">
        <v>14</v>
      </c>
      <c r="I16" s="34"/>
      <c r="J16" s="34"/>
      <c r="K16" s="34"/>
      <c r="L16" s="428"/>
      <c r="M16" s="34"/>
    </row>
    <row r="17" spans="1:13" ht="15">
      <c r="A17" s="420" t="s">
        <v>345</v>
      </c>
      <c r="B17" s="34" t="s">
        <v>824</v>
      </c>
      <c r="C17" s="37"/>
      <c r="D17" s="37"/>
      <c r="E17" s="417"/>
      <c r="F17" s="417"/>
      <c r="G17" s="422" t="s">
        <v>381</v>
      </c>
      <c r="H17" s="425">
        <v>15</v>
      </c>
      <c r="I17" s="34"/>
      <c r="J17" s="34"/>
      <c r="K17" s="34"/>
      <c r="L17" s="429" t="s">
        <v>505</v>
      </c>
      <c r="M17" s="430">
        <f>'IV - Fiches actions'!$E$94-'IV - Fiches actions'!$C$94</f>
        <v>0</v>
      </c>
    </row>
    <row r="18" spans="1:13" ht="15">
      <c r="A18" s="420" t="s">
        <v>346</v>
      </c>
      <c r="B18" s="34" t="s">
        <v>825</v>
      </c>
      <c r="C18" s="37"/>
      <c r="D18" s="37"/>
      <c r="E18" s="417"/>
      <c r="F18" s="417"/>
      <c r="G18" s="422" t="s">
        <v>382</v>
      </c>
      <c r="H18" s="425">
        <v>16</v>
      </c>
      <c r="I18" s="34"/>
      <c r="J18" s="34"/>
      <c r="K18" s="34"/>
      <c r="L18" s="429" t="s">
        <v>506</v>
      </c>
      <c r="M18" s="430">
        <f>'IV - Fiches actions'!$E$177-'IV - Fiches actions'!$C$177</f>
        <v>0</v>
      </c>
    </row>
    <row r="19" spans="1:13" ht="15">
      <c r="A19" s="420" t="s">
        <v>347</v>
      </c>
      <c r="B19" s="7" t="s">
        <v>826</v>
      </c>
      <c r="C19" s="37"/>
      <c r="D19" s="37"/>
      <c r="E19" s="417"/>
      <c r="F19" s="417"/>
      <c r="G19" s="422" t="s">
        <v>383</v>
      </c>
      <c r="H19" s="425">
        <v>17</v>
      </c>
      <c r="I19" s="34"/>
      <c r="J19" s="34"/>
      <c r="K19" s="34"/>
      <c r="L19" s="429" t="s">
        <v>507</v>
      </c>
      <c r="M19" s="430">
        <f>'IV - Fiches actions'!$E$261-'IV - Fiches actions'!$C$261</f>
        <v>0</v>
      </c>
    </row>
    <row r="20" spans="1:13" ht="15">
      <c r="A20" s="420" t="s">
        <v>348</v>
      </c>
      <c r="B20" s="426"/>
      <c r="C20" s="426"/>
      <c r="D20" s="426"/>
      <c r="E20" s="417"/>
      <c r="F20" s="417"/>
      <c r="G20" s="422" t="s">
        <v>384</v>
      </c>
      <c r="H20" s="425">
        <v>18</v>
      </c>
      <c r="I20" s="34"/>
      <c r="J20" s="34"/>
      <c r="K20" s="34"/>
      <c r="L20" s="429" t="s">
        <v>508</v>
      </c>
      <c r="M20" s="430">
        <f>'IV - Fiches actions'!$E$345-'IV - Fiches actions'!$C$345</f>
        <v>0</v>
      </c>
    </row>
    <row r="21" spans="1:13" ht="15">
      <c r="A21" s="421" t="s">
        <v>991</v>
      </c>
      <c r="B21" s="426"/>
      <c r="C21" s="426"/>
      <c r="D21" s="426"/>
      <c r="E21" s="417"/>
      <c r="F21" s="417"/>
      <c r="G21" s="422" t="s">
        <v>440</v>
      </c>
      <c r="H21" s="425">
        <v>19</v>
      </c>
      <c r="I21" s="34"/>
      <c r="J21" s="34"/>
      <c r="K21" s="34"/>
      <c r="L21" s="429" t="s">
        <v>509</v>
      </c>
      <c r="M21" s="430">
        <f>'IV - Fiches actions'!$E$429-'IV - Fiches actions'!$C$429</f>
        <v>0</v>
      </c>
    </row>
    <row r="22" spans="1:13" ht="15">
      <c r="A22" s="420" t="s">
        <v>275</v>
      </c>
      <c r="B22" s="431" t="s">
        <v>290</v>
      </c>
      <c r="C22" s="431" t="s">
        <v>290</v>
      </c>
      <c r="D22" s="37"/>
      <c r="E22" s="417"/>
      <c r="F22" s="417"/>
      <c r="G22" s="422" t="s">
        <v>386</v>
      </c>
      <c r="H22" s="425">
        <v>20</v>
      </c>
      <c r="I22" s="34"/>
      <c r="J22" s="34"/>
      <c r="K22" s="34"/>
      <c r="L22" s="429" t="s">
        <v>320</v>
      </c>
      <c r="M22" s="430">
        <f>'V - Budget prévisionnel'!$F$15-(SUM('IV - Fiches actions'!$E$64+'IV - Fiches actions'!$E$147+'IV - Fiches actions'!$E$231+'IV - Fiches actions'!$E$315+'IV - Fiches actions'!$E$399))</f>
        <v>0</v>
      </c>
    </row>
    <row r="23" spans="1:13" ht="15">
      <c r="A23" s="420" t="s">
        <v>276</v>
      </c>
      <c r="B23" s="432" t="s">
        <v>336</v>
      </c>
      <c r="C23" s="432" t="s">
        <v>337</v>
      </c>
      <c r="D23" s="433"/>
      <c r="E23" s="417"/>
      <c r="F23" s="417"/>
      <c r="G23" s="422" t="s">
        <v>387</v>
      </c>
      <c r="H23" s="425">
        <v>21</v>
      </c>
      <c r="I23" s="34"/>
      <c r="J23" s="34"/>
      <c r="K23" s="34"/>
      <c r="L23" s="429" t="s">
        <v>126</v>
      </c>
      <c r="M23" s="430" t="e">
        <f>'III - Compte rendu actions'!#REF!+'III - Compte rendu actions'!#REF!+'III - Compte rendu actions'!#REF!+'III - Compte rendu actions'!#REF!+'III - Compte rendu actions'!#REF!</f>
        <v>#REF!</v>
      </c>
    </row>
    <row r="24" spans="1:13" ht="15">
      <c r="A24" s="420" t="s">
        <v>608</v>
      </c>
      <c r="B24" s="432" t="s">
        <v>610</v>
      </c>
      <c r="C24" s="432" t="s">
        <v>885</v>
      </c>
      <c r="D24" s="433"/>
      <c r="E24" s="417"/>
      <c r="F24" s="417"/>
      <c r="G24" s="422" t="s">
        <v>388</v>
      </c>
      <c r="H24" s="425">
        <v>22</v>
      </c>
      <c r="I24" s="34"/>
      <c r="J24" s="34"/>
      <c r="K24" s="34"/>
      <c r="L24" s="429" t="s">
        <v>510</v>
      </c>
      <c r="M24" s="434">
        <f>'V - Budget prévisionnel'!$F$52-'V - Budget prévisionnel'!$C$52</f>
        <v>0</v>
      </c>
    </row>
    <row r="25" spans="1:13" ht="15">
      <c r="A25" s="420" t="s">
        <v>609</v>
      </c>
      <c r="B25" s="432" t="s">
        <v>338</v>
      </c>
      <c r="C25" s="435" t="s">
        <v>339</v>
      </c>
      <c r="D25" s="37"/>
      <c r="E25" s="417"/>
      <c r="F25" s="417"/>
      <c r="G25" s="422" t="s">
        <v>389</v>
      </c>
      <c r="H25" s="425">
        <v>23</v>
      </c>
      <c r="I25" s="34"/>
      <c r="J25" s="34"/>
      <c r="K25" s="34"/>
      <c r="L25" s="429" t="s">
        <v>321</v>
      </c>
      <c r="M25" s="434" t="str">
        <f>IF(AND('VII - Tableau de bord'!H41="   OK",'VII - Tableau de bord'!H42="   OK",'VII - Tableau de bord'!H43="   OK",'VII - Tableau de bord'!H44="   OK",'VII - Tableau de bord'!H45="   OK",'VII - Tableau de bord'!H46="   OK",'VII - Tableau de bord'!H47="   OK",'VII - Tableau de bord'!H48="   OK",'VII - Tableau de bord'!H49="   OK",'VII - Tableau de bord'!H50="   OK",'VII - Tableau de bord'!H51="   OK",'VII - Tableau de bord'!H52="   OK",'VII - Tableau de bord'!H53="   OK",'VII - Tableau de bord'!H54="   OK",'VII - Tableau de bord'!H55="   OK"),"   OK","NON")</f>
        <v>   OK</v>
      </c>
    </row>
    <row r="26" spans="1:13" ht="15">
      <c r="A26" s="420" t="s">
        <v>277</v>
      </c>
      <c r="B26" s="432" t="s">
        <v>340</v>
      </c>
      <c r="C26" s="435" t="s">
        <v>341</v>
      </c>
      <c r="D26" s="37"/>
      <c r="E26" s="417"/>
      <c r="F26" s="417"/>
      <c r="G26" s="422" t="s">
        <v>390</v>
      </c>
      <c r="H26" s="425">
        <v>24</v>
      </c>
      <c r="I26" s="34"/>
      <c r="J26" s="34"/>
      <c r="K26" s="34"/>
      <c r="L26" s="429" t="s">
        <v>848</v>
      </c>
      <c r="M26" s="436">
        <f>'V - Budget prévisionnel'!$C$8-'IV - Fiches actions'!$C$58-'IV - Fiches actions'!$C$141-'IV - Fiches actions'!$C$225-'IV - Fiches actions'!$C$309-'IV - Fiches actions'!$C$393</f>
        <v>0</v>
      </c>
    </row>
    <row r="27" spans="1:13" ht="15">
      <c r="A27" s="420" t="s">
        <v>278</v>
      </c>
      <c r="B27" s="432" t="s">
        <v>227</v>
      </c>
      <c r="C27" s="432" t="s">
        <v>886</v>
      </c>
      <c r="D27" s="433"/>
      <c r="E27" s="417"/>
      <c r="F27" s="417"/>
      <c r="G27" s="422" t="s">
        <v>391</v>
      </c>
      <c r="H27" s="425">
        <v>25</v>
      </c>
      <c r="I27" s="34"/>
      <c r="J27" s="34"/>
      <c r="K27" s="34"/>
      <c r="L27" s="429" t="s">
        <v>578</v>
      </c>
      <c r="M27" s="436">
        <f>'V - Budget prévisionnel'!$C$15-'IV - Fiches actions'!$C$63-'IV - Fiches actions'!$C$146-'IV - Fiches actions'!$C$230-'IV - Fiches actions'!$C$314-'IV - Fiches actions'!$C$398</f>
        <v>0</v>
      </c>
    </row>
    <row r="28" spans="1:13" ht="15">
      <c r="A28" s="420" t="s">
        <v>902</v>
      </c>
      <c r="B28" s="432" t="s">
        <v>612</v>
      </c>
      <c r="C28" s="432" t="s">
        <v>605</v>
      </c>
      <c r="D28" s="433"/>
      <c r="E28" s="417"/>
      <c r="F28" s="417"/>
      <c r="G28" s="422" t="s">
        <v>392</v>
      </c>
      <c r="H28" s="425">
        <v>26</v>
      </c>
      <c r="I28" s="34"/>
      <c r="J28" s="34"/>
      <c r="K28" s="34"/>
      <c r="L28" s="429" t="s">
        <v>849</v>
      </c>
      <c r="M28" s="436">
        <f>'V - Budget prévisionnel'!$C$22-'IV - Fiches actions'!$C$68-'IV - Fiches actions'!$C$1184-'IV - Fiches actions'!$C$235-'IV - Fiches actions'!$C$319-'IV - Fiches actions'!$C$403</f>
        <v>0</v>
      </c>
    </row>
    <row r="29" spans="1:13" ht="15">
      <c r="A29" s="427" t="s">
        <v>279</v>
      </c>
      <c r="B29" s="432" t="s">
        <v>245</v>
      </c>
      <c r="C29" s="432" t="s">
        <v>887</v>
      </c>
      <c r="D29" s="433"/>
      <c r="E29" s="417"/>
      <c r="F29" s="417"/>
      <c r="G29" s="422" t="s">
        <v>393</v>
      </c>
      <c r="H29" s="425">
        <v>27</v>
      </c>
      <c r="I29" s="34"/>
      <c r="J29" s="34"/>
      <c r="K29" s="34"/>
      <c r="L29" s="429" t="s">
        <v>40</v>
      </c>
      <c r="M29" s="436">
        <f>'V - Budget prévisionnel'!$C$32-'IV - Fiches actions'!$C$74-'IV - Fiches actions'!$C$157-'IV - Fiches actions'!$C$241-'IV - Fiches actions'!$C$325-'IV - Fiches actions'!$C$409</f>
        <v>0</v>
      </c>
    </row>
    <row r="30" spans="1:13" ht="15">
      <c r="A30" s="427" t="s">
        <v>280</v>
      </c>
      <c r="B30" s="432" t="s">
        <v>247</v>
      </c>
      <c r="C30" s="432" t="s">
        <v>888</v>
      </c>
      <c r="D30" s="433"/>
      <c r="E30" s="417"/>
      <c r="F30" s="417"/>
      <c r="G30" s="422" t="s">
        <v>394</v>
      </c>
      <c r="H30" s="425">
        <v>28</v>
      </c>
      <c r="I30" s="34"/>
      <c r="J30" s="34"/>
      <c r="K30" s="34"/>
      <c r="L30" s="429" t="s">
        <v>579</v>
      </c>
      <c r="M30" s="436">
        <f>'V - Budget prévisionnel'!$C$36-'IV - Fiches actions'!$C$78-'IV - Fiches actions'!$C$161-'IV - Fiches actions'!$C$245-'IV - Fiches actions'!$C$329-'IV - Fiches actions'!$C$413</f>
        <v>0</v>
      </c>
    </row>
    <row r="31" spans="1:13" ht="15">
      <c r="A31" s="420" t="s">
        <v>281</v>
      </c>
      <c r="B31" s="426"/>
      <c r="C31" s="426"/>
      <c r="D31" s="426"/>
      <c r="E31" s="417"/>
      <c r="F31" s="417"/>
      <c r="G31" s="422" t="s">
        <v>395</v>
      </c>
      <c r="H31" s="425">
        <v>29</v>
      </c>
      <c r="I31" s="34"/>
      <c r="J31" s="34"/>
      <c r="K31" s="34"/>
      <c r="L31" s="429" t="s">
        <v>580</v>
      </c>
      <c r="M31" s="436">
        <f>'V - Budget prévisionnel'!$C$39-'IV - Fiches actions'!$C$81-'IV - Fiches actions'!$C$164-'IV - Fiches actions'!$C$248-'IV - Fiches actions'!$C$332-'IV - Fiches actions'!$C$416</f>
        <v>0</v>
      </c>
    </row>
    <row r="32" spans="1:13" ht="15">
      <c r="A32" s="420" t="s">
        <v>282</v>
      </c>
      <c r="B32" s="426"/>
      <c r="C32" s="426"/>
      <c r="D32" s="426"/>
      <c r="E32" s="417"/>
      <c r="F32" s="417"/>
      <c r="G32" s="418" t="s">
        <v>396</v>
      </c>
      <c r="H32" s="425">
        <v>30</v>
      </c>
      <c r="I32" s="34"/>
      <c r="J32" s="34"/>
      <c r="K32" s="34"/>
      <c r="L32" s="429" t="s">
        <v>581</v>
      </c>
      <c r="M32" s="436">
        <f>'V - Budget prévisionnel'!$C$41-'IV - Fiches actions'!$C$83-'IV - Fiches actions'!$C$166-'IV - Fiches actions'!$C$250-'IV - Fiches actions'!$C$334-'IV - Fiches actions'!$C$418</f>
        <v>0</v>
      </c>
    </row>
    <row r="33" spans="1:13" ht="15">
      <c r="A33" s="420" t="s">
        <v>283</v>
      </c>
      <c r="B33" s="426"/>
      <c r="C33" s="426"/>
      <c r="D33" s="426"/>
      <c r="E33" s="417"/>
      <c r="F33" s="417"/>
      <c r="G33" s="418" t="s">
        <v>873</v>
      </c>
      <c r="H33" s="425">
        <v>31</v>
      </c>
      <c r="I33" s="34"/>
      <c r="J33" s="34"/>
      <c r="K33" s="34"/>
      <c r="L33" s="429" t="s">
        <v>850</v>
      </c>
      <c r="M33" s="436">
        <f>'V - Budget prévisionnel'!$C$43-'IV - Fiches actions'!$C$85-'IV - Fiches actions'!$C$168-'IV - Fiches actions'!$C$252-'IV - Fiches actions'!$C$336-'IV - Fiches actions'!$C$420</f>
        <v>0</v>
      </c>
    </row>
    <row r="34" spans="1:13" ht="15">
      <c r="A34" s="427" t="s">
        <v>349</v>
      </c>
      <c r="B34" s="426"/>
      <c r="C34" s="426"/>
      <c r="D34" s="426"/>
      <c r="E34" s="417"/>
      <c r="F34" s="417"/>
      <c r="G34" s="422" t="s">
        <v>397</v>
      </c>
      <c r="H34" s="425"/>
      <c r="I34" s="34"/>
      <c r="J34" s="34"/>
      <c r="K34" s="34"/>
      <c r="L34" s="429" t="s">
        <v>48</v>
      </c>
      <c r="M34" s="436">
        <f>'V - Budget prévisionnel'!$C$48-'IV - Fiches actions'!$C$89-'IV - Fiches actions'!$C$172-'IV - Fiches actions'!$C$256-'IV - Fiches actions'!$C$340-'IV - Fiches actions'!$C$424</f>
        <v>0</v>
      </c>
    </row>
    <row r="35" spans="1:13" ht="15">
      <c r="A35" s="420" t="s">
        <v>284</v>
      </c>
      <c r="B35" s="426"/>
      <c r="C35" s="426"/>
      <c r="D35" s="426"/>
      <c r="E35" s="417"/>
      <c r="F35" s="417"/>
      <c r="G35" s="422" t="s">
        <v>398</v>
      </c>
      <c r="H35" s="34"/>
      <c r="I35" s="34"/>
      <c r="J35" s="34"/>
      <c r="K35" s="34"/>
      <c r="L35" s="429" t="s">
        <v>127</v>
      </c>
      <c r="M35" s="436">
        <f>'V - Budget prévisionnel'!$F$8-'IV - Fiches actions'!$E$58-'IV - Fiches actions'!$E$141-'IV - Fiches actions'!$E$225-'IV - Fiches actions'!$E$309-'IV - Fiches actions'!$E$393</f>
        <v>0</v>
      </c>
    </row>
    <row r="36" spans="1:13" ht="15">
      <c r="A36" s="420" t="s">
        <v>285</v>
      </c>
      <c r="B36" s="426"/>
      <c r="C36" s="426"/>
      <c r="D36" s="426"/>
      <c r="E36" s="417"/>
      <c r="F36" s="417"/>
      <c r="G36" s="422" t="s">
        <v>399</v>
      </c>
      <c r="H36" s="34"/>
      <c r="I36" s="34"/>
      <c r="J36" s="34"/>
      <c r="K36" s="34"/>
      <c r="L36" s="429" t="s">
        <v>582</v>
      </c>
      <c r="M36" s="436">
        <f>'V - Budget prévisionnel'!$F$13-'IV - Fiches actions'!$E$62-'IV - Fiches actions'!$E$145-'IV - Fiches actions'!$E$229-'IV - Fiches actions'!$E$313-'IV - Fiches actions'!$E$397</f>
        <v>0</v>
      </c>
    </row>
    <row r="37" spans="1:13" ht="15">
      <c r="A37" s="420" t="s">
        <v>286</v>
      </c>
      <c r="B37" s="426"/>
      <c r="C37" s="426"/>
      <c r="D37" s="426"/>
      <c r="E37" s="417"/>
      <c r="F37" s="417"/>
      <c r="G37" s="422" t="s">
        <v>400</v>
      </c>
      <c r="H37" s="34"/>
      <c r="I37" s="34"/>
      <c r="J37" s="34"/>
      <c r="K37" s="34"/>
      <c r="L37" s="429" t="s">
        <v>748</v>
      </c>
      <c r="M37" s="436">
        <f>'V - Budget prévisionnel'!$F$15-'IV - Fiches actions'!$E$64-'IV - Fiches actions'!$E$147-'IV - Fiches actions'!$E$231-'IV - Fiches actions'!$E$315-'IV - Fiches actions'!$E$399</f>
        <v>0</v>
      </c>
    </row>
    <row r="38" spans="1:13" ht="15">
      <c r="A38" s="420" t="s">
        <v>350</v>
      </c>
      <c r="B38" s="426"/>
      <c r="C38" s="426"/>
      <c r="D38" s="426"/>
      <c r="E38" s="417"/>
      <c r="F38" s="417"/>
      <c r="G38" s="422" t="s">
        <v>401</v>
      </c>
      <c r="H38" s="34"/>
      <c r="I38" s="34"/>
      <c r="J38" s="34"/>
      <c r="K38" s="34"/>
      <c r="L38" s="429" t="s">
        <v>851</v>
      </c>
      <c r="M38" s="436">
        <f>'V - Budget prévisionnel'!$F$36-'IV - Fiches actions'!$E$82-'IV - Fiches actions'!$E$165-'IV - Fiches actions'!$E$1272-'IV - Fiches actions'!$E$333-'IV - Fiches actions'!$E$417</f>
        <v>0</v>
      </c>
    </row>
    <row r="39" spans="1:13" ht="15">
      <c r="A39" s="427" t="s">
        <v>287</v>
      </c>
      <c r="B39" s="426"/>
      <c r="C39" s="426"/>
      <c r="D39" s="426"/>
      <c r="E39" s="417"/>
      <c r="F39" s="417"/>
      <c r="G39" s="422" t="s">
        <v>402</v>
      </c>
      <c r="H39" s="34"/>
      <c r="I39" s="34"/>
      <c r="J39" s="34"/>
      <c r="K39" s="34"/>
      <c r="L39" s="429" t="s">
        <v>852</v>
      </c>
      <c r="M39" s="436">
        <f>'V - Budget prévisionnel'!$F$44-'IV - Fiches actions'!$E$86-'IV - Fiches actions'!$E$169-'IV - Fiches actions'!$E$1276-'IV - Fiches actions'!$E$337-'IV - Fiches actions'!$E$421</f>
        <v>0</v>
      </c>
    </row>
    <row r="40" spans="2:13" ht="15">
      <c r="B40" s="37"/>
      <c r="C40" s="37"/>
      <c r="D40" s="37"/>
      <c r="E40" s="417"/>
      <c r="F40" s="417"/>
      <c r="G40" s="422" t="s">
        <v>403</v>
      </c>
      <c r="H40" s="34"/>
      <c r="I40" s="34"/>
      <c r="J40" s="34"/>
      <c r="K40" s="34"/>
      <c r="L40" s="429" t="s">
        <v>48</v>
      </c>
      <c r="M40" s="436">
        <f>'V - Budget prévisionnel'!$F$48-'IV - Fiches actions'!$E$89-'IV - Fiches actions'!$E$172-'IV - Fiches actions'!$E$1279-'IV - Fiches actions'!$E$340-'IV - Fiches actions'!$E$424</f>
        <v>0</v>
      </c>
    </row>
    <row r="41" spans="2:13" ht="15">
      <c r="B41" s="37"/>
      <c r="C41" s="37"/>
      <c r="D41" s="37"/>
      <c r="E41" s="417"/>
      <c r="F41" s="417"/>
      <c r="G41" s="422" t="s">
        <v>404</v>
      </c>
      <c r="H41" s="34"/>
      <c r="I41" s="34"/>
      <c r="J41" s="34"/>
      <c r="K41" s="34"/>
      <c r="L41" s="429"/>
      <c r="M41" s="436"/>
    </row>
    <row r="42" spans="2:13" ht="15">
      <c r="B42" s="37"/>
      <c r="C42" s="37"/>
      <c r="D42" s="37"/>
      <c r="E42" s="417"/>
      <c r="F42" s="417"/>
      <c r="G42" s="422" t="s">
        <v>405</v>
      </c>
      <c r="H42" s="34"/>
      <c r="I42" s="34"/>
      <c r="J42" s="34"/>
      <c r="K42" s="34"/>
      <c r="L42" s="34" t="s">
        <v>144</v>
      </c>
      <c r="M42" s="437">
        <f>'V - Budget prévisionnel'!$F$52-('IV - Fiches actions'!$E$94+'IV - Fiches actions'!$E$177+'IV - Fiches actions'!$E$261+'IV - Fiches actions'!$E$345+'IV - Fiches actions'!$E$429)</f>
        <v>0</v>
      </c>
    </row>
    <row r="43" spans="2:13" ht="15">
      <c r="B43" s="37"/>
      <c r="C43" s="37"/>
      <c r="D43" s="37"/>
      <c r="E43" s="417"/>
      <c r="F43" s="417"/>
      <c r="G43" s="422" t="s">
        <v>406</v>
      </c>
      <c r="H43" s="423"/>
      <c r="I43" s="34"/>
      <c r="J43" s="34"/>
      <c r="K43" s="34"/>
      <c r="L43" s="34"/>
      <c r="M43" s="437"/>
    </row>
    <row r="44" spans="1:7" s="423" customFormat="1" ht="15">
      <c r="A44" s="64"/>
      <c r="B44" s="37"/>
      <c r="C44" s="37"/>
      <c r="D44" s="37"/>
      <c r="E44" s="417"/>
      <c r="F44" s="417"/>
      <c r="G44" s="422" t="s">
        <v>368</v>
      </c>
    </row>
    <row r="45" spans="2:7" s="423" customFormat="1" ht="15">
      <c r="B45" s="426"/>
      <c r="C45" s="426"/>
      <c r="D45" s="426"/>
      <c r="E45" s="417"/>
      <c r="F45" s="417"/>
      <c r="G45" s="422" t="s">
        <v>407</v>
      </c>
    </row>
    <row r="46" spans="2:7" s="423" customFormat="1" ht="15">
      <c r="B46" s="426"/>
      <c r="C46" s="426"/>
      <c r="D46" s="426"/>
      <c r="E46" s="417"/>
      <c r="F46" s="417"/>
      <c r="G46" s="422" t="s">
        <v>408</v>
      </c>
    </row>
    <row r="47" spans="2:7" s="423" customFormat="1" ht="15">
      <c r="B47" s="426"/>
      <c r="C47" s="426"/>
      <c r="D47" s="426"/>
      <c r="E47" s="417"/>
      <c r="F47" s="417"/>
      <c r="G47" s="422" t="s">
        <v>409</v>
      </c>
    </row>
    <row r="48" spans="2:7" s="423" customFormat="1" ht="15">
      <c r="B48" s="426"/>
      <c r="C48" s="426"/>
      <c r="D48" s="426"/>
      <c r="E48" s="417"/>
      <c r="F48" s="417"/>
      <c r="G48" s="418" t="s">
        <v>410</v>
      </c>
    </row>
    <row r="49" spans="2:8" s="423" customFormat="1" ht="15">
      <c r="B49" s="426"/>
      <c r="C49" s="426"/>
      <c r="D49" s="426"/>
      <c r="E49" s="417"/>
      <c r="F49" s="417"/>
      <c r="G49" s="422" t="s">
        <v>411</v>
      </c>
      <c r="H49" s="419"/>
    </row>
    <row r="50" spans="1:8" s="419" customFormat="1" ht="15">
      <c r="A50" s="423"/>
      <c r="B50" s="426"/>
      <c r="C50" s="426"/>
      <c r="D50" s="426"/>
      <c r="E50" s="417"/>
      <c r="F50" s="417"/>
      <c r="G50" s="422" t="s">
        <v>412</v>
      </c>
      <c r="H50" s="423"/>
    </row>
    <row r="51" spans="2:7" s="423" customFormat="1" ht="15">
      <c r="B51" s="438"/>
      <c r="C51" s="438"/>
      <c r="D51" s="438"/>
      <c r="E51" s="417"/>
      <c r="F51" s="417"/>
      <c r="G51" s="422" t="s">
        <v>413</v>
      </c>
    </row>
    <row r="52" spans="2:7" s="423" customFormat="1" ht="15">
      <c r="B52" s="426"/>
      <c r="C52" s="426"/>
      <c r="D52" s="426"/>
      <c r="E52" s="417"/>
      <c r="F52" s="417"/>
      <c r="G52" s="422" t="s">
        <v>414</v>
      </c>
    </row>
    <row r="53" spans="2:7" s="423" customFormat="1" ht="15">
      <c r="B53" s="426"/>
      <c r="C53" s="426"/>
      <c r="D53" s="426"/>
      <c r="E53" s="417"/>
      <c r="F53" s="417"/>
      <c r="G53" s="860" t="s">
        <v>490</v>
      </c>
    </row>
    <row r="54" spans="2:7" s="423" customFormat="1" ht="15">
      <c r="B54" s="426"/>
      <c r="C54" s="426"/>
      <c r="D54" s="426"/>
      <c r="E54" s="417"/>
      <c r="F54" s="417"/>
      <c r="G54" s="422" t="s">
        <v>415</v>
      </c>
    </row>
    <row r="55" spans="2:7" s="423" customFormat="1" ht="15">
      <c r="B55" s="426"/>
      <c r="C55" s="426"/>
      <c r="D55" s="426"/>
      <c r="E55" s="417"/>
      <c r="F55" s="417"/>
      <c r="G55" s="422" t="s">
        <v>416</v>
      </c>
    </row>
    <row r="56" spans="2:7" s="423" customFormat="1" ht="15">
      <c r="B56" s="426"/>
      <c r="C56" s="426"/>
      <c r="D56" s="426"/>
      <c r="E56" s="417"/>
      <c r="F56" s="417"/>
      <c r="G56" s="422" t="s">
        <v>417</v>
      </c>
    </row>
    <row r="57" spans="2:8" s="423" customFormat="1" ht="15">
      <c r="B57" s="426"/>
      <c r="C57" s="426"/>
      <c r="D57" s="426"/>
      <c r="E57" s="417"/>
      <c r="F57" s="417"/>
      <c r="G57" s="439" t="s">
        <v>418</v>
      </c>
      <c r="H57" s="64"/>
    </row>
    <row r="58" spans="2:8" ht="15">
      <c r="B58" s="426"/>
      <c r="C58" s="426"/>
      <c r="D58" s="426"/>
      <c r="E58" s="417"/>
      <c r="F58" s="417"/>
      <c r="G58" s="422" t="s">
        <v>419</v>
      </c>
      <c r="H58" s="423"/>
    </row>
    <row r="59" spans="2:7" s="423" customFormat="1" ht="15">
      <c r="B59" s="37"/>
      <c r="C59" s="37"/>
      <c r="D59" s="37"/>
      <c r="E59" s="417"/>
      <c r="F59" s="417"/>
      <c r="G59" s="422" t="s">
        <v>420</v>
      </c>
    </row>
    <row r="60" spans="2:7" s="423" customFormat="1" ht="15">
      <c r="B60" s="426"/>
      <c r="C60" s="426"/>
      <c r="D60" s="426"/>
      <c r="E60" s="417"/>
      <c r="F60" s="417"/>
      <c r="G60" s="422" t="s">
        <v>421</v>
      </c>
    </row>
    <row r="61" spans="2:7" s="423" customFormat="1" ht="15">
      <c r="B61" s="426"/>
      <c r="C61" s="426"/>
      <c r="D61" s="426"/>
      <c r="E61" s="417"/>
      <c r="F61" s="417"/>
      <c r="G61" s="422" t="s">
        <v>422</v>
      </c>
    </row>
    <row r="62" spans="2:7" s="423" customFormat="1" ht="15">
      <c r="B62" s="426"/>
      <c r="C62" s="426"/>
      <c r="D62" s="426"/>
      <c r="E62" s="417"/>
      <c r="F62" s="417"/>
      <c r="G62" s="422" t="s">
        <v>423</v>
      </c>
    </row>
    <row r="63" spans="2:7" s="423" customFormat="1" ht="15">
      <c r="B63" s="426"/>
      <c r="C63" s="426"/>
      <c r="D63" s="426"/>
      <c r="E63" s="417"/>
      <c r="F63" s="417"/>
      <c r="G63" s="422" t="s">
        <v>424</v>
      </c>
    </row>
    <row r="64" spans="2:7" s="423" customFormat="1" ht="15">
      <c r="B64" s="426"/>
      <c r="C64" s="426"/>
      <c r="D64" s="426"/>
      <c r="E64" s="417"/>
      <c r="F64" s="417"/>
      <c r="G64" s="422" t="s">
        <v>425</v>
      </c>
    </row>
    <row r="65" spans="2:7" s="423" customFormat="1" ht="15">
      <c r="B65" s="426"/>
      <c r="C65" s="426"/>
      <c r="D65" s="426"/>
      <c r="E65" s="417"/>
      <c r="F65" s="417"/>
      <c r="G65" s="422" t="s">
        <v>426</v>
      </c>
    </row>
    <row r="66" spans="2:8" s="423" customFormat="1" ht="15">
      <c r="B66" s="426"/>
      <c r="C66" s="426"/>
      <c r="D66" s="426"/>
      <c r="E66" s="417"/>
      <c r="F66" s="417"/>
      <c r="G66" s="439" t="s">
        <v>427</v>
      </c>
      <c r="H66" s="64"/>
    </row>
    <row r="67" spans="2:8" ht="15">
      <c r="B67" s="426"/>
      <c r="C67" s="426"/>
      <c r="D67" s="426"/>
      <c r="E67" s="417"/>
      <c r="F67" s="417"/>
      <c r="G67" s="422" t="s">
        <v>428</v>
      </c>
      <c r="H67" s="423"/>
    </row>
    <row r="68" spans="2:7" s="423" customFormat="1" ht="15">
      <c r="B68" s="37"/>
      <c r="C68" s="37"/>
      <c r="D68" s="37"/>
      <c r="E68" s="417"/>
      <c r="F68" s="417"/>
      <c r="G68" s="422" t="s">
        <v>429</v>
      </c>
    </row>
    <row r="69" spans="2:7" s="423" customFormat="1" ht="15">
      <c r="B69" s="426"/>
      <c r="C69" s="426"/>
      <c r="D69" s="426"/>
      <c r="E69" s="417"/>
      <c r="F69" s="417"/>
      <c r="G69" s="422" t="s">
        <v>430</v>
      </c>
    </row>
    <row r="70" spans="2:7" s="423" customFormat="1" ht="15">
      <c r="B70" s="426"/>
      <c r="C70" s="426"/>
      <c r="D70" s="426"/>
      <c r="E70" s="417"/>
      <c r="F70" s="417"/>
      <c r="G70" s="422" t="s">
        <v>431</v>
      </c>
    </row>
    <row r="71" spans="2:7" s="423" customFormat="1" ht="15">
      <c r="B71" s="426"/>
      <c r="C71" s="426"/>
      <c r="D71" s="426"/>
      <c r="E71" s="417"/>
      <c r="F71" s="417"/>
      <c r="G71" s="422" t="s">
        <v>432</v>
      </c>
    </row>
    <row r="72" spans="2:7" s="423" customFormat="1" ht="15">
      <c r="B72" s="426"/>
      <c r="C72" s="426"/>
      <c r="D72" s="426"/>
      <c r="E72" s="417"/>
      <c r="F72" s="417"/>
      <c r="G72" s="422" t="s">
        <v>433</v>
      </c>
    </row>
    <row r="73" spans="2:7" s="423" customFormat="1" ht="15">
      <c r="B73" s="426"/>
      <c r="C73" s="426"/>
      <c r="D73" s="426"/>
      <c r="E73" s="417"/>
      <c r="F73" s="417"/>
      <c r="G73" s="422" t="s">
        <v>434</v>
      </c>
    </row>
    <row r="74" spans="2:7" s="423" customFormat="1" ht="15">
      <c r="B74" s="426"/>
      <c r="C74" s="426"/>
      <c r="D74" s="426"/>
      <c r="E74" s="417"/>
      <c r="F74" s="417"/>
      <c r="G74" s="422" t="s">
        <v>435</v>
      </c>
    </row>
    <row r="75" spans="2:7" s="423" customFormat="1" ht="15">
      <c r="B75" s="426"/>
      <c r="C75" s="426"/>
      <c r="D75" s="426"/>
      <c r="E75" s="417"/>
      <c r="F75" s="417"/>
      <c r="G75" s="422" t="s">
        <v>436</v>
      </c>
    </row>
    <row r="76" spans="2:7" s="423" customFormat="1" ht="15">
      <c r="B76" s="426"/>
      <c r="C76" s="426"/>
      <c r="D76" s="426"/>
      <c r="E76" s="417"/>
      <c r="F76" s="417"/>
      <c r="G76" s="422" t="s">
        <v>437</v>
      </c>
    </row>
    <row r="77" spans="2:7" s="423" customFormat="1" ht="15">
      <c r="B77" s="426"/>
      <c r="C77" s="426"/>
      <c r="D77" s="426"/>
      <c r="E77" s="417"/>
      <c r="F77" s="417"/>
      <c r="G77" s="422" t="s">
        <v>438</v>
      </c>
    </row>
    <row r="78" spans="2:7" s="423" customFormat="1" ht="15">
      <c r="B78" s="426"/>
      <c r="C78" s="426"/>
      <c r="D78" s="426"/>
      <c r="E78" s="417"/>
      <c r="F78" s="417"/>
      <c r="G78" s="422" t="s">
        <v>439</v>
      </c>
    </row>
    <row r="79" spans="2:7" s="423" customFormat="1" ht="15">
      <c r="B79" s="426"/>
      <c r="C79" s="426"/>
      <c r="D79" s="426"/>
      <c r="E79" s="417"/>
      <c r="F79" s="417"/>
      <c r="G79" s="422" t="s">
        <v>385</v>
      </c>
    </row>
    <row r="80" spans="2:7" s="423" customFormat="1" ht="15">
      <c r="B80" s="426"/>
      <c r="C80" s="426"/>
      <c r="D80" s="426"/>
      <c r="E80" s="417"/>
      <c r="F80" s="417"/>
      <c r="G80" s="422" t="s">
        <v>441</v>
      </c>
    </row>
    <row r="81" spans="2:7" s="423" customFormat="1" ht="29.25">
      <c r="B81" s="426"/>
      <c r="C81" s="426"/>
      <c r="D81" s="426"/>
      <c r="E81" s="417"/>
      <c r="F81" s="417"/>
      <c r="G81" s="422" t="s">
        <v>442</v>
      </c>
    </row>
    <row r="82" spans="2:7" s="423" customFormat="1" ht="15">
      <c r="B82" s="426"/>
      <c r="C82" s="426"/>
      <c r="D82" s="426"/>
      <c r="E82" s="417"/>
      <c r="F82" s="417"/>
      <c r="G82" s="422" t="s">
        <v>443</v>
      </c>
    </row>
    <row r="83" spans="2:7" s="423" customFormat="1" ht="15">
      <c r="B83" s="426"/>
      <c r="C83" s="426"/>
      <c r="D83" s="426"/>
      <c r="E83" s="417"/>
      <c r="F83" s="417"/>
      <c r="G83" s="422" t="s">
        <v>444</v>
      </c>
    </row>
    <row r="84" spans="2:7" s="423" customFormat="1" ht="15">
      <c r="B84" s="426"/>
      <c r="C84" s="426"/>
      <c r="D84" s="426"/>
      <c r="E84" s="417"/>
      <c r="F84" s="417"/>
      <c r="G84" s="422" t="s">
        <v>445</v>
      </c>
    </row>
    <row r="85" spans="2:7" s="423" customFormat="1" ht="15">
      <c r="B85" s="426"/>
      <c r="C85" s="426"/>
      <c r="D85" s="426"/>
      <c r="E85" s="417"/>
      <c r="F85" s="417"/>
      <c r="G85" s="422" t="s">
        <v>446</v>
      </c>
    </row>
    <row r="86" spans="2:7" s="423" customFormat="1" ht="29.25">
      <c r="B86" s="426"/>
      <c r="C86" s="426"/>
      <c r="D86" s="426"/>
      <c r="E86" s="417"/>
      <c r="F86" s="417"/>
      <c r="G86" s="422" t="s">
        <v>447</v>
      </c>
    </row>
    <row r="87" spans="2:7" s="423" customFormat="1" ht="15">
      <c r="B87" s="426"/>
      <c r="C87" s="426"/>
      <c r="D87" s="426"/>
      <c r="E87" s="417"/>
      <c r="F87" s="417"/>
      <c r="G87" s="422" t="s">
        <v>448</v>
      </c>
    </row>
    <row r="88" spans="2:7" s="423" customFormat="1" ht="15">
      <c r="B88" s="426"/>
      <c r="C88" s="426"/>
      <c r="D88" s="426"/>
      <c r="E88" s="417"/>
      <c r="F88" s="417"/>
      <c r="G88" s="422" t="s">
        <v>449</v>
      </c>
    </row>
    <row r="89" spans="2:7" s="423" customFormat="1" ht="15">
      <c r="B89" s="426"/>
      <c r="C89" s="426"/>
      <c r="D89" s="426"/>
      <c r="E89" s="417"/>
      <c r="F89" s="417"/>
      <c r="G89" s="422" t="s">
        <v>450</v>
      </c>
    </row>
    <row r="90" spans="2:7" s="423" customFormat="1" ht="15">
      <c r="B90" s="426"/>
      <c r="C90" s="426"/>
      <c r="D90" s="426"/>
      <c r="E90" s="417"/>
      <c r="F90" s="417"/>
      <c r="G90" s="422" t="s">
        <v>451</v>
      </c>
    </row>
    <row r="91" spans="2:7" s="423" customFormat="1" ht="15">
      <c r="B91" s="426"/>
      <c r="C91" s="426"/>
      <c r="D91" s="426"/>
      <c r="E91" s="417"/>
      <c r="F91" s="417"/>
      <c r="G91" s="422" t="s">
        <v>452</v>
      </c>
    </row>
    <row r="92" spans="2:7" s="423" customFormat="1" ht="15">
      <c r="B92" s="426"/>
      <c r="C92" s="426"/>
      <c r="D92" s="426"/>
      <c r="E92" s="417"/>
      <c r="F92" s="417"/>
      <c r="G92" s="422" t="s">
        <v>453</v>
      </c>
    </row>
    <row r="93" spans="2:8" s="423" customFormat="1" ht="15">
      <c r="B93" s="426"/>
      <c r="C93" s="426"/>
      <c r="D93" s="426"/>
      <c r="E93" s="417"/>
      <c r="F93" s="417"/>
      <c r="G93" s="860" t="s">
        <v>985</v>
      </c>
      <c r="H93" s="419"/>
    </row>
    <row r="94" spans="2:7" s="423" customFormat="1" ht="14.25">
      <c r="B94" s="426"/>
      <c r="C94" s="426"/>
      <c r="D94" s="426"/>
      <c r="E94" s="417"/>
      <c r="F94" s="417"/>
      <c r="G94" s="418" t="s">
        <v>877</v>
      </c>
    </row>
    <row r="95" spans="2:7" s="423" customFormat="1" ht="15">
      <c r="B95" s="426"/>
      <c r="C95" s="426"/>
      <c r="D95" s="426"/>
      <c r="E95" s="417"/>
      <c r="F95" s="417"/>
      <c r="G95" s="422" t="s">
        <v>878</v>
      </c>
    </row>
    <row r="96" spans="2:7" s="423" customFormat="1" ht="15">
      <c r="B96" s="426"/>
      <c r="C96" s="426"/>
      <c r="D96" s="426"/>
      <c r="E96" s="417"/>
      <c r="F96" s="417"/>
      <c r="G96" s="422" t="s">
        <v>454</v>
      </c>
    </row>
    <row r="97" spans="2:7" s="423" customFormat="1" ht="29.25">
      <c r="B97" s="426"/>
      <c r="C97" s="426"/>
      <c r="D97" s="426"/>
      <c r="E97" s="417"/>
      <c r="F97" s="417"/>
      <c r="G97" s="422" t="s">
        <v>455</v>
      </c>
    </row>
    <row r="98" spans="2:7" s="423" customFormat="1" ht="29.25">
      <c r="B98" s="426"/>
      <c r="C98" s="426"/>
      <c r="D98" s="426"/>
      <c r="E98" s="417"/>
      <c r="F98" s="417"/>
      <c r="G98" s="422" t="s">
        <v>456</v>
      </c>
    </row>
    <row r="99" spans="2:7" s="423" customFormat="1" ht="15">
      <c r="B99" s="426"/>
      <c r="C99" s="426"/>
      <c r="D99" s="426"/>
      <c r="E99" s="417"/>
      <c r="F99" s="417"/>
      <c r="G99" s="422" t="s">
        <v>457</v>
      </c>
    </row>
    <row r="100" spans="2:7" s="423" customFormat="1" ht="15">
      <c r="B100" s="426"/>
      <c r="C100" s="426"/>
      <c r="D100" s="426"/>
      <c r="E100" s="417"/>
      <c r="F100" s="417"/>
      <c r="G100" s="422" t="s">
        <v>458</v>
      </c>
    </row>
    <row r="101" spans="2:7" s="423" customFormat="1" ht="15">
      <c r="B101" s="426"/>
      <c r="C101" s="426"/>
      <c r="D101" s="426"/>
      <c r="E101" s="417"/>
      <c r="F101" s="417"/>
      <c r="G101" s="422" t="s">
        <v>459</v>
      </c>
    </row>
    <row r="102" spans="2:7" s="423" customFormat="1" ht="15">
      <c r="B102" s="426"/>
      <c r="C102" s="426"/>
      <c r="D102" s="426"/>
      <c r="E102" s="417"/>
      <c r="F102" s="417"/>
      <c r="G102" s="422" t="s">
        <v>460</v>
      </c>
    </row>
    <row r="103" spans="2:7" s="423" customFormat="1" ht="15">
      <c r="B103" s="426"/>
      <c r="C103" s="426"/>
      <c r="D103" s="426"/>
      <c r="E103" s="417"/>
      <c r="F103" s="417"/>
      <c r="G103" s="422" t="s">
        <v>461</v>
      </c>
    </row>
    <row r="104" spans="2:7" s="423" customFormat="1" ht="15">
      <c r="B104" s="426"/>
      <c r="C104" s="426"/>
      <c r="D104" s="426"/>
      <c r="E104" s="417"/>
      <c r="F104" s="417"/>
      <c r="G104" s="422" t="s">
        <v>462</v>
      </c>
    </row>
    <row r="105" spans="2:7" s="423" customFormat="1" ht="15">
      <c r="B105" s="426"/>
      <c r="C105" s="426"/>
      <c r="D105" s="426"/>
      <c r="E105" s="417"/>
      <c r="F105" s="417"/>
      <c r="G105" s="422" t="s">
        <v>463</v>
      </c>
    </row>
    <row r="106" spans="2:7" s="423" customFormat="1" ht="15">
      <c r="B106" s="426"/>
      <c r="C106" s="426"/>
      <c r="D106" s="426"/>
      <c r="E106" s="417"/>
      <c r="F106" s="417"/>
      <c r="G106" s="422" t="s">
        <v>464</v>
      </c>
    </row>
    <row r="107" spans="2:8" s="423" customFormat="1" ht="29.25">
      <c r="B107" s="426"/>
      <c r="C107" s="426"/>
      <c r="D107" s="426"/>
      <c r="E107" s="385"/>
      <c r="F107" s="417"/>
      <c r="G107" s="422" t="s">
        <v>466</v>
      </c>
      <c r="H107" s="419"/>
    </row>
    <row r="108" spans="2:8" s="419" customFormat="1" ht="15">
      <c r="B108" s="426"/>
      <c r="C108" s="426"/>
      <c r="D108" s="426"/>
      <c r="E108" s="411"/>
      <c r="F108" s="417"/>
      <c r="G108" s="422" t="s">
        <v>467</v>
      </c>
      <c r="H108" s="64"/>
    </row>
    <row r="109" spans="2:7" ht="15">
      <c r="B109" s="385"/>
      <c r="C109" s="385"/>
      <c r="D109" s="385"/>
      <c r="E109" s="417"/>
      <c r="F109" s="385"/>
      <c r="G109" s="422" t="s">
        <v>468</v>
      </c>
    </row>
    <row r="110" spans="2:8" ht="15">
      <c r="B110" s="411"/>
      <c r="C110" s="411"/>
      <c r="D110" s="411"/>
      <c r="E110" s="417"/>
      <c r="F110" s="411"/>
      <c r="G110" s="422" t="s">
        <v>469</v>
      </c>
      <c r="H110" s="423"/>
    </row>
    <row r="111" spans="2:7" s="423" customFormat="1" ht="15">
      <c r="B111" s="37"/>
      <c r="C111" s="37"/>
      <c r="D111" s="37"/>
      <c r="E111" s="417"/>
      <c r="F111" s="417"/>
      <c r="G111" s="418" t="s">
        <v>470</v>
      </c>
    </row>
    <row r="112" spans="2:7" s="423" customFormat="1" ht="12.75">
      <c r="B112" s="426"/>
      <c r="C112" s="426"/>
      <c r="D112" s="426"/>
      <c r="E112" s="417"/>
      <c r="F112" s="417"/>
      <c r="G112" s="440" t="s">
        <v>203</v>
      </c>
    </row>
    <row r="113" spans="2:7" s="423" customFormat="1" ht="12.75">
      <c r="B113" s="426"/>
      <c r="C113" s="426"/>
      <c r="D113" s="426"/>
      <c r="E113" s="417"/>
      <c r="F113" s="417"/>
      <c r="G113" s="441" t="s">
        <v>204</v>
      </c>
    </row>
    <row r="114" spans="2:7" s="423" customFormat="1" ht="15">
      <c r="B114" s="426"/>
      <c r="C114" s="426"/>
      <c r="D114" s="426"/>
      <c r="E114" s="417"/>
      <c r="F114" s="417"/>
      <c r="G114" s="422" t="s">
        <v>879</v>
      </c>
    </row>
    <row r="115" spans="2:7" s="423" customFormat="1" ht="15">
      <c r="B115" s="426"/>
      <c r="C115" s="426"/>
      <c r="D115" s="426"/>
      <c r="E115" s="417"/>
      <c r="F115" s="417"/>
      <c r="G115" s="422" t="s">
        <v>471</v>
      </c>
    </row>
    <row r="116" spans="2:7" s="423" customFormat="1" ht="15">
      <c r="B116" s="426"/>
      <c r="C116" s="426"/>
      <c r="D116" s="426"/>
      <c r="E116" s="417"/>
      <c r="F116" s="417"/>
      <c r="G116" s="422" t="s">
        <v>472</v>
      </c>
    </row>
    <row r="117" spans="2:7" s="423" customFormat="1" ht="15">
      <c r="B117" s="426"/>
      <c r="C117" s="426"/>
      <c r="D117" s="426"/>
      <c r="E117" s="417"/>
      <c r="F117" s="417"/>
      <c r="G117" s="422" t="s">
        <v>880</v>
      </c>
    </row>
    <row r="118" spans="2:7" s="423" customFormat="1" ht="15">
      <c r="B118" s="426"/>
      <c r="C118" s="426"/>
      <c r="D118" s="426"/>
      <c r="E118" s="417"/>
      <c r="F118" s="417"/>
      <c r="G118" s="422" t="s">
        <v>473</v>
      </c>
    </row>
    <row r="119" spans="2:7" s="423" customFormat="1" ht="15">
      <c r="B119" s="426"/>
      <c r="C119" s="426"/>
      <c r="D119" s="426"/>
      <c r="E119" s="417"/>
      <c r="F119" s="417"/>
      <c r="G119" s="422" t="s">
        <v>474</v>
      </c>
    </row>
    <row r="120" spans="2:7" s="423" customFormat="1" ht="15">
      <c r="B120" s="426"/>
      <c r="C120" s="426"/>
      <c r="D120" s="426"/>
      <c r="E120" s="417"/>
      <c r="F120" s="417"/>
      <c r="G120" s="422" t="s">
        <v>475</v>
      </c>
    </row>
    <row r="121" spans="2:7" s="423" customFormat="1" ht="15">
      <c r="B121" s="426"/>
      <c r="C121" s="426"/>
      <c r="D121" s="426"/>
      <c r="E121" s="417"/>
      <c r="F121" s="417"/>
      <c r="G121" s="422" t="s">
        <v>476</v>
      </c>
    </row>
    <row r="122" spans="2:7" s="423" customFormat="1" ht="15">
      <c r="B122" s="426"/>
      <c r="C122" s="426"/>
      <c r="D122" s="426"/>
      <c r="E122" s="417"/>
      <c r="F122" s="417"/>
      <c r="G122" s="422" t="s">
        <v>477</v>
      </c>
    </row>
    <row r="123" spans="2:7" s="423" customFormat="1" ht="14.25">
      <c r="B123" s="426"/>
      <c r="C123" s="426"/>
      <c r="D123" s="426"/>
      <c r="E123" s="417"/>
      <c r="F123" s="417"/>
      <c r="G123" s="418" t="s">
        <v>984</v>
      </c>
    </row>
    <row r="124" spans="2:7" s="423" customFormat="1" ht="15">
      <c r="B124" s="426"/>
      <c r="C124" s="426"/>
      <c r="D124" s="426"/>
      <c r="E124" s="417"/>
      <c r="F124" s="417"/>
      <c r="G124" s="422" t="s">
        <v>478</v>
      </c>
    </row>
    <row r="125" spans="2:7" s="423" customFormat="1" ht="15">
      <c r="B125" s="426"/>
      <c r="C125" s="426"/>
      <c r="D125" s="426"/>
      <c r="E125" s="417"/>
      <c r="F125" s="417"/>
      <c r="G125" s="422" t="s">
        <v>479</v>
      </c>
    </row>
    <row r="126" spans="2:7" s="423" customFormat="1" ht="15">
      <c r="B126" s="426"/>
      <c r="C126" s="426"/>
      <c r="D126" s="426"/>
      <c r="E126" s="417"/>
      <c r="F126" s="417"/>
      <c r="G126" s="422" t="s">
        <v>480</v>
      </c>
    </row>
    <row r="127" spans="2:7" s="423" customFormat="1" ht="15">
      <c r="B127" s="426"/>
      <c r="C127" s="426"/>
      <c r="D127" s="426"/>
      <c r="E127" s="417"/>
      <c r="F127" s="417"/>
      <c r="G127" s="422" t="s">
        <v>481</v>
      </c>
    </row>
    <row r="128" spans="2:7" s="423" customFormat="1" ht="15">
      <c r="B128" s="426"/>
      <c r="C128" s="426"/>
      <c r="D128" s="426"/>
      <c r="E128" s="417"/>
      <c r="F128" s="417"/>
      <c r="G128" s="422" t="s">
        <v>465</v>
      </c>
    </row>
    <row r="129" spans="2:7" s="423" customFormat="1" ht="15">
      <c r="B129" s="426"/>
      <c r="C129" s="426"/>
      <c r="D129" s="426"/>
      <c r="E129" s="417"/>
      <c r="F129" s="417"/>
      <c r="G129" s="422" t="s">
        <v>482</v>
      </c>
    </row>
    <row r="130" spans="2:7" s="423" customFormat="1" ht="15">
      <c r="B130" s="426"/>
      <c r="C130" s="426"/>
      <c r="D130" s="426"/>
      <c r="E130" s="417"/>
      <c r="F130" s="417"/>
      <c r="G130" s="422" t="s">
        <v>483</v>
      </c>
    </row>
    <row r="131" spans="2:7" s="423" customFormat="1" ht="15">
      <c r="B131" s="426"/>
      <c r="C131" s="426"/>
      <c r="D131" s="426"/>
      <c r="E131" s="417"/>
      <c r="F131" s="417"/>
      <c r="G131" s="422" t="s">
        <v>484</v>
      </c>
    </row>
    <row r="132" spans="2:8" s="423" customFormat="1" ht="15">
      <c r="B132" s="426"/>
      <c r="C132" s="426"/>
      <c r="D132" s="426"/>
      <c r="E132" s="417"/>
      <c r="F132" s="858"/>
      <c r="G132" s="422" t="s">
        <v>485</v>
      </c>
      <c r="H132" s="64"/>
    </row>
    <row r="133" ht="15">
      <c r="G133" s="422" t="s">
        <v>486</v>
      </c>
    </row>
    <row r="134" ht="15">
      <c r="G134" s="422" t="s">
        <v>487</v>
      </c>
    </row>
    <row r="135" ht="15">
      <c r="G135" s="422" t="s">
        <v>488</v>
      </c>
    </row>
    <row r="136" ht="15">
      <c r="G136" s="458" t="s">
        <v>489</v>
      </c>
    </row>
    <row r="197" ht="13.5" thickBot="1">
      <c r="H197" s="423"/>
    </row>
    <row r="198" spans="5:8" s="423" customFormat="1" ht="14.25" thickBot="1" thickTop="1">
      <c r="E198" s="858"/>
      <c r="F198" s="443" t="s">
        <v>577</v>
      </c>
      <c r="G198" s="858"/>
      <c r="H198" s="443" t="s">
        <v>542</v>
      </c>
    </row>
    <row r="199" spans="1:73" s="411" customFormat="1" ht="14.25" thickBot="1" thickTop="1">
      <c r="A199" s="423"/>
      <c r="B199" s="442" t="s">
        <v>191</v>
      </c>
      <c r="C199" s="443" t="s">
        <v>137</v>
      </c>
      <c r="D199" s="443" t="s">
        <v>138</v>
      </c>
      <c r="E199" s="858"/>
      <c r="F199" s="450">
        <f>'[1]II - Présentation de votre asso'!$H$13</f>
        <v>0</v>
      </c>
      <c r="G199" s="858"/>
      <c r="H199" s="450">
        <f>'II - Présentation de votre asso'!$C$25</f>
        <v>0</v>
      </c>
      <c r="I199" s="443" t="s">
        <v>543</v>
      </c>
      <c r="J199" s="443" t="s">
        <v>544</v>
      </c>
      <c r="K199" s="443" t="s">
        <v>545</v>
      </c>
      <c r="L199" s="444" t="s">
        <v>546</v>
      </c>
      <c r="M199" s="444" t="s">
        <v>547</v>
      </c>
      <c r="N199" s="444" t="s">
        <v>317</v>
      </c>
      <c r="O199" s="444" t="s">
        <v>316</v>
      </c>
      <c r="P199" s="444" t="s">
        <v>318</v>
      </c>
      <c r="Q199" s="444" t="s">
        <v>139</v>
      </c>
      <c r="R199" s="444" t="s">
        <v>140</v>
      </c>
      <c r="S199" s="444" t="s">
        <v>141</v>
      </c>
      <c r="T199" s="444" t="s">
        <v>143</v>
      </c>
      <c r="U199" s="444" t="s">
        <v>295</v>
      </c>
      <c r="V199" s="444" t="s">
        <v>136</v>
      </c>
      <c r="W199" s="444" t="s">
        <v>142</v>
      </c>
      <c r="X199" s="444" t="s">
        <v>296</v>
      </c>
      <c r="Y199" s="444" t="s">
        <v>297</v>
      </c>
      <c r="Z199" s="444" t="s">
        <v>298</v>
      </c>
      <c r="AA199" s="444" t="s">
        <v>548</v>
      </c>
      <c r="AB199" s="444" t="s">
        <v>299</v>
      </c>
      <c r="AC199" s="443" t="s">
        <v>300</v>
      </c>
      <c r="AD199" s="443" t="s">
        <v>301</v>
      </c>
      <c r="AE199" s="443" t="s">
        <v>302</v>
      </c>
      <c r="AF199" s="443" t="s">
        <v>303</v>
      </c>
      <c r="AG199" s="443" t="s">
        <v>304</v>
      </c>
      <c r="AH199" s="445" t="s">
        <v>305</v>
      </c>
      <c r="AI199" s="445" t="s">
        <v>306</v>
      </c>
      <c r="AJ199" s="445" t="s">
        <v>172</v>
      </c>
      <c r="AK199" s="445" t="s">
        <v>173</v>
      </c>
      <c r="AL199" s="445" t="s">
        <v>174</v>
      </c>
      <c r="AM199" s="445" t="s">
        <v>192</v>
      </c>
      <c r="AN199" s="445" t="s">
        <v>129</v>
      </c>
      <c r="AO199" s="445" t="s">
        <v>130</v>
      </c>
      <c r="AP199" s="445" t="s">
        <v>131</v>
      </c>
      <c r="AQ199" s="445" t="s">
        <v>132</v>
      </c>
      <c r="AR199" s="445" t="s">
        <v>133</v>
      </c>
      <c r="AS199" s="445" t="s">
        <v>134</v>
      </c>
      <c r="AT199" s="445" t="s">
        <v>122</v>
      </c>
      <c r="AU199" s="445" t="s">
        <v>121</v>
      </c>
      <c r="AV199" s="445" t="s">
        <v>120</v>
      </c>
      <c r="AW199" s="445" t="s">
        <v>119</v>
      </c>
      <c r="AX199" s="445" t="s">
        <v>49</v>
      </c>
      <c r="AY199" s="446" t="s">
        <v>293</v>
      </c>
      <c r="AZ199" s="447" t="s">
        <v>135</v>
      </c>
      <c r="BA199" s="385"/>
      <c r="BO199" s="385"/>
      <c r="BP199" s="385"/>
      <c r="BQ199" s="385"/>
      <c r="BR199" s="385"/>
      <c r="BS199" s="385"/>
      <c r="BT199" s="385"/>
      <c r="BU199" s="385"/>
    </row>
    <row r="200" spans="1:73" s="36" customFormat="1" ht="14.25" thickBot="1" thickTop="1">
      <c r="A200" s="411"/>
      <c r="B200" s="448"/>
      <c r="C200" s="449" t="s">
        <v>748</v>
      </c>
      <c r="D200" s="449" t="s">
        <v>728</v>
      </c>
      <c r="E200" s="443" t="s">
        <v>533</v>
      </c>
      <c r="F200" s="858"/>
      <c r="G200" s="443" t="s">
        <v>541</v>
      </c>
      <c r="H200" s="64"/>
      <c r="I200" s="450">
        <f>'II - Présentation de votre asso'!$I$25</f>
        <v>0</v>
      </c>
      <c r="J200" s="451">
        <f>'II - Présentation de votre asso'!$E$27</f>
        <v>0</v>
      </c>
      <c r="K200" s="452">
        <f>'II - Présentation de votre asso'!$I$27</f>
        <v>0</v>
      </c>
      <c r="L200" s="450">
        <f>'II - Présentation de votre asso'!$D$29</f>
        <v>0</v>
      </c>
      <c r="M200" s="450">
        <f>'II - Présentation de votre asso'!$H$29</f>
        <v>0</v>
      </c>
      <c r="N200" s="453" t="str">
        <f>'II - Présentation de votre asso'!$I$56</f>
        <v>jj/mm/aaaa</v>
      </c>
      <c r="O200" s="453" t="e">
        <f>'II - Présentation de votre asso'!#REF!</f>
        <v>#REF!</v>
      </c>
      <c r="P200" s="454">
        <f>'II - Présentation de votre asso'!$H$52</f>
        <v>0</v>
      </c>
      <c r="Q200" s="450">
        <f>'II - Présentation de votre asso'!$E$35</f>
        <v>0</v>
      </c>
      <c r="R200" s="450">
        <f>'II - Présentation de votre asso'!$I$35</f>
        <v>0</v>
      </c>
      <c r="S200" s="450">
        <f>'II - Présentation de votre asso'!$E$37</f>
        <v>0</v>
      </c>
      <c r="T200" s="450">
        <f>'II - Présentation de votre asso'!$E$39</f>
        <v>0</v>
      </c>
      <c r="U200" s="450">
        <f>'II - Présentation de votre asso'!$E$43</f>
        <v>0</v>
      </c>
      <c r="V200" s="450">
        <f>'II - Présentation de votre asso'!$I$43</f>
        <v>0</v>
      </c>
      <c r="W200" s="450">
        <f>'II - Présentation de votre asso'!$E$45</f>
        <v>0</v>
      </c>
      <c r="X200" s="451">
        <f>'II - Présentation de votre asso'!$H$45</f>
        <v>0</v>
      </c>
      <c r="Y200" s="451">
        <f>'II - Présentation de votre asso'!$E$47</f>
        <v>0</v>
      </c>
      <c r="Z200" s="449">
        <f>'II - Présentation de votre asso'!$H$19</f>
        <v>0</v>
      </c>
      <c r="AA200" s="449" t="s">
        <v>729</v>
      </c>
      <c r="AB200" s="454" t="e">
        <f>'III - Compte rendu actions'!#REF!+'III - Compte rendu actions'!#REF!+'III - Compte rendu actions'!#REF!+'III - Compte rendu actions'!#REF!+'III - Compte rendu actions'!#REF!</f>
        <v>#REF!</v>
      </c>
      <c r="AC200" s="454" t="e">
        <f>IF('II - Présentation de votre asso'!#REF!="","0",'II - Présentation de votre asso'!#REF!)</f>
        <v>#REF!</v>
      </c>
      <c r="AD200" s="454" t="str">
        <f>IF('II - Présentation de votre asso'!$I$134="","0",'II - Présentation de votre asso'!$I$134)</f>
        <v>0</v>
      </c>
      <c r="AE200" s="454" t="str">
        <f>IF('II - Présentation de votre asso'!$I$138="","0",'II - Présentation de votre asso'!$I$138)</f>
        <v>0</v>
      </c>
      <c r="AF200" s="454" t="str">
        <f>IF('II - Présentation de votre asso'!$I$136="","0",'II - Présentation de votre asso'!$I$136)</f>
        <v>0</v>
      </c>
      <c r="AG200" s="454" t="str">
        <f>IF('II - Présentation de votre asso'!$I$140="","0",'II - Présentation de votre asso'!$I$140)</f>
        <v>0</v>
      </c>
      <c r="AH200" s="455" t="e">
        <f>IF(AND('III - Compte rendu actions'!#REF!="Budget Equilibré",'III - Compte rendu actions'!#REF!&lt;&gt;""),"-1","0")</f>
        <v>#REF!</v>
      </c>
      <c r="AI200" s="455" t="e">
        <f>IF(AND('III - Compte rendu actions'!#REF!="Budget Equilibré",'III - Compte rendu actions'!#REF!&lt;&gt;""),"-1","0")</f>
        <v>#REF!</v>
      </c>
      <c r="AJ200" s="455" t="e">
        <f>IF(AND('III - Compte rendu actions'!#REF!="Budget Equilibré",'III - Compte rendu actions'!#REF!&lt;&gt;""),"-1","0")</f>
        <v>#REF!</v>
      </c>
      <c r="AK200" s="455" t="e">
        <f>IF(AND('III - Compte rendu actions'!#REF!="Budget Equilibré",'III - Compte rendu actions'!#REF!&lt;&gt;""),"-1","0")</f>
        <v>#REF!</v>
      </c>
      <c r="AL200" s="455" t="e">
        <f>IF(AND('III - Compte rendu actions'!#REF!="Budget Equilibré",'III - Compte rendu actions'!#REF!&lt;&gt;""),"-1","0")</f>
        <v>#REF!</v>
      </c>
      <c r="AM200" s="455" t="e">
        <f>IF(AND(AH200="0",AI200="0",AJ200="0",AK200="0",AL200="0"),"0","-1")</f>
        <v>#REF!</v>
      </c>
      <c r="AN200" s="456" t="str">
        <f>IF('VII - Tableau de bord'!H8="   OK","-1","0")</f>
        <v>0</v>
      </c>
      <c r="AO200" s="456" t="str">
        <f>IF('VII - Tableau de bord'!H9="   OK","-1","0")</f>
        <v>0</v>
      </c>
      <c r="AP200" s="456" t="str">
        <f>IF('VII - Tableau de bord'!H16="   OK","-1","0")</f>
        <v>0</v>
      </c>
      <c r="AQ200" s="456" t="str">
        <f>IF('VII - Tableau de bord'!H17="   OK","-1","0")</f>
        <v>0</v>
      </c>
      <c r="AR200" s="456" t="str">
        <f>IF('VII - Tableau de bord'!H18="   OK","-1","0")</f>
        <v>0</v>
      </c>
      <c r="AS200" s="456" t="str">
        <f>IF('VII - Tableau de bord'!H19="   OK","-1","0")</f>
        <v>0</v>
      </c>
      <c r="AT200" s="455" t="str">
        <f>IF(AND('IV - Fiches actions'!$B$88="Equilibre des charges et des produits",'IV - Fiches actions'!$B$93="Equilibre des contributions volontaires",'IV - Fiches actions'!$B$96="Budget Equilibré",'IV - Fiches actions'!$E$64&lt;&gt;""),"-1","0")</f>
        <v>0</v>
      </c>
      <c r="AU200" s="455" t="str">
        <f>IF(AND('IV - Fiches actions'!$B$171="Equilibre des charges et des produits",'IV - Fiches actions'!$B$176="Equilibre des contributions volontaires",'IV - Fiches actions'!$B$179="Budget Equilibré",'IV - Fiches actions'!$E$147&lt;&gt;""),"-1","0")</f>
        <v>0</v>
      </c>
      <c r="AV200" s="455" t="str">
        <f>IF(AND('IV - Fiches actions'!$B$255="Equilibre des charges et des produits",'IV - Fiches actions'!$B$260="Equilibre des contributions volontaires",'IV - Fiches actions'!$B$263="Budget Equilibré",'IV - Fiches actions'!$E$231&lt;&gt;""),"-1","0")</f>
        <v>0</v>
      </c>
      <c r="AW200" s="455" t="str">
        <f>IF(AND('IV - Fiches actions'!$B$339="Equilibre des charges et des produits",'IV - Fiches actions'!$B$344="Equilibre des contributions volontaires",'IV - Fiches actions'!$B$347="Budget Equilibré",'IV - Fiches actions'!$E$315&lt;&gt;""),"-1","0")</f>
        <v>0</v>
      </c>
      <c r="AX200" s="455" t="str">
        <f>IF(AND('IV - Fiches actions'!$B$423="Equilibre des charges et des produits",'IV - Fiches actions'!$B$428="Equilibre des contributions volontaires",'IV - Fiches actions'!$B$431="Budget Equilibré",'IV - Fiches actions'!$E$399&lt;&gt;""),"-1","0")</f>
        <v>0</v>
      </c>
      <c r="AY200" s="455" t="str">
        <f>IF(AND(AT200="0",AU200="0",AV200="0",AW200="0",AX200="0"),"0","-1")</f>
        <v>0</v>
      </c>
      <c r="AZ200" s="457" t="str">
        <f>IF(AND('V - Budget prévisionnel'!$B$46="Equilibre des charges et des produits",'V - Budget prévisionnel'!$B$53="Equilibre des contributions volontaires",'V - Budget prévisionnel'!$F$15&lt;&gt;"",($F$16-$N$14)&lt;=0),"-1","0")</f>
        <v>-1</v>
      </c>
      <c r="BA200" s="411"/>
      <c r="BO200" s="411"/>
      <c r="BP200" s="411"/>
      <c r="BQ200" s="411"/>
      <c r="BR200" s="411"/>
      <c r="BS200" s="411"/>
      <c r="BT200" s="411"/>
      <c r="BU200" s="411"/>
    </row>
    <row r="201" spans="1:7" ht="14.25" thickBot="1" thickTop="1">
      <c r="A201" s="36"/>
      <c r="E201" s="450">
        <f>'[1]II - Présentation de votre asso'!$C$11</f>
        <v>0</v>
      </c>
      <c r="G201" s="450" t="e">
        <f>'[2]II - Présentation de votre asso'!$C$22</f>
        <v>#REF!</v>
      </c>
    </row>
    <row r="202" ht="13.5" thickTop="1"/>
  </sheetData>
  <sheetProtection selectLockedCells="1"/>
  <dataValidations count="1">
    <dataValidation type="list" allowBlank="1" showInputMessage="1" showErrorMessage="1" sqref="F2:F5">
      <formula1>FEDERATIONS</formula1>
    </dataValidation>
  </dataValidation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indexed="13"/>
    <pageSetUpPr fitToPage="1"/>
  </sheetPr>
  <dimension ref="B1:BX390"/>
  <sheetViews>
    <sheetView showGridLines="0" showZeros="0" tabSelected="1" zoomScale="130" zoomScaleNormal="130" zoomScaleSheetLayoutView="100" zoomScalePageLayoutView="0" workbookViewId="0" topLeftCell="A1">
      <selection activeCell="B13" sqref="B13:I13"/>
    </sheetView>
  </sheetViews>
  <sheetFormatPr defaultColWidth="11.421875" defaultRowHeight="12.75"/>
  <cols>
    <col min="1" max="1" width="2.28125" style="105" customWidth="1"/>
    <col min="2" max="2" width="12.421875" style="105" customWidth="1"/>
    <col min="3" max="3" width="11.8515625" style="105" customWidth="1"/>
    <col min="4" max="4" width="14.140625" style="105" customWidth="1"/>
    <col min="5" max="5" width="12.421875" style="105" customWidth="1"/>
    <col min="6" max="9" width="11.421875" style="105" customWidth="1"/>
    <col min="10" max="10" width="3.8515625" style="104" customWidth="1"/>
    <col min="11" max="20" width="11.421875" style="104" customWidth="1"/>
    <col min="21" max="16384" width="11.421875" style="105" customWidth="1"/>
  </cols>
  <sheetData>
    <row r="1" spans="2:9" ht="38.25" customHeight="1">
      <c r="B1" s="102"/>
      <c r="C1" s="103"/>
      <c r="D1" s="920" t="s">
        <v>587</v>
      </c>
      <c r="E1" s="920"/>
      <c r="F1" s="920"/>
      <c r="G1" s="920"/>
      <c r="H1" s="920"/>
      <c r="I1" s="399"/>
    </row>
    <row r="2" spans="2:9" ht="23.25" customHeight="1">
      <c r="B2" s="102"/>
      <c r="C2" s="103"/>
      <c r="D2" s="921" t="str">
        <f>'Modif dossier'!$C$6</f>
        <v> Région Centre</v>
      </c>
      <c r="E2" s="921"/>
      <c r="F2" s="921"/>
      <c r="G2" s="921"/>
      <c r="H2" s="921"/>
      <c r="I2" s="400"/>
    </row>
    <row r="3" spans="2:9" ht="26.25" customHeight="1">
      <c r="B3" s="106"/>
      <c r="C3" s="106"/>
      <c r="D3" s="921" t="str">
        <f>'Modif dossier'!$C$7</f>
        <v>DOSSIER LIGUES 2013</v>
      </c>
      <c r="E3" s="921"/>
      <c r="F3" s="921"/>
      <c r="G3" s="921"/>
      <c r="H3" s="921"/>
      <c r="I3" s="400"/>
    </row>
    <row r="4" ht="6" customHeight="1">
      <c r="B4" s="107"/>
    </row>
    <row r="5" spans="2:20" s="109" customFormat="1" ht="18" customHeight="1">
      <c r="B5" s="1086" t="str">
        <f>'Modif dossier'!C9</f>
        <v>Informations générales</v>
      </c>
      <c r="C5" s="902"/>
      <c r="D5" s="902"/>
      <c r="E5" s="902"/>
      <c r="F5" s="902"/>
      <c r="G5" s="902"/>
      <c r="H5" s="902"/>
      <c r="I5" s="902"/>
      <c r="J5" s="108"/>
      <c r="K5" s="108"/>
      <c r="L5" s="108"/>
      <c r="M5" s="108"/>
      <c r="N5" s="108"/>
      <c r="O5" s="108"/>
      <c r="P5" s="108"/>
      <c r="Q5" s="108"/>
      <c r="R5" s="108"/>
      <c r="S5" s="108"/>
      <c r="T5" s="108"/>
    </row>
    <row r="6" spans="2:9" ht="24.75" customHeight="1">
      <c r="B6" s="1087" t="str">
        <f>'Modif dossier'!C10</f>
        <v>Vous trouverez dans cet unique fichier toutes les informations pour établir votre demande de subvention dans la région Centre ; ce fichier est destiné à être téléchargé, renseigné par l'informatique et retourné par courriel.</v>
      </c>
      <c r="C6" s="1088"/>
      <c r="D6" s="1088"/>
      <c r="E6" s="1088"/>
      <c r="F6" s="1088"/>
      <c r="G6" s="1088"/>
      <c r="H6" s="1088"/>
      <c r="I6" s="1088"/>
    </row>
    <row r="7" spans="2:9" ht="4.5" customHeight="1">
      <c r="B7" s="110"/>
      <c r="C7" s="110"/>
      <c r="D7" s="110"/>
      <c r="E7" s="110"/>
      <c r="F7" s="110"/>
      <c r="G7" s="110"/>
      <c r="H7" s="110"/>
      <c r="I7" s="110"/>
    </row>
    <row r="8" spans="2:9" ht="18" customHeight="1">
      <c r="B8" s="1086" t="str">
        <f>'Modif dossier'!C11</f>
        <v>Mode d'emploi</v>
      </c>
      <c r="C8" s="902"/>
      <c r="D8" s="902"/>
      <c r="E8" s="902"/>
      <c r="F8" s="902"/>
      <c r="G8" s="902"/>
      <c r="H8" s="902"/>
      <c r="I8" s="902"/>
    </row>
    <row r="9" spans="2:9" ht="24.75" customHeight="1">
      <c r="B9" s="1087" t="str">
        <f>'Modif dossier'!C12</f>
        <v>Votre fichier de demande de subvention téléchargé doit être renommé et sauvegardé dans les dossiers de votre ordinateur, et être renvoyé par voie informatique une fois renseigné.</v>
      </c>
      <c r="C9" s="1088"/>
      <c r="D9" s="1088"/>
      <c r="E9" s="1088"/>
      <c r="F9" s="1088"/>
      <c r="G9" s="1088"/>
      <c r="H9" s="1088"/>
      <c r="I9" s="1088"/>
    </row>
    <row r="10" spans="2:9" ht="13.5" customHeight="1">
      <c r="B10" s="1089" t="str">
        <f>'Modif dossier'!C13</f>
        <v>Le fichier téléchargé doit être renommé par le nom complet de votre association</v>
      </c>
      <c r="C10" s="1090"/>
      <c r="D10" s="1090"/>
      <c r="E10" s="1090"/>
      <c r="F10" s="1090"/>
      <c r="G10" s="1090"/>
      <c r="H10" s="1090"/>
      <c r="I10" s="1090"/>
    </row>
    <row r="11" spans="2:9" ht="23.25" customHeight="1">
      <c r="B11" s="1087" t="str">
        <f>'Modif dossier'!C15</f>
        <v>Par ailleurs, l'onglet 'Attestation sur l'honneur' doit être imprimé et signé par  le représentant légal de l'association et renvoyé par voie postale ou électronique, accompagnée des pièces obligatoires.</v>
      </c>
      <c r="C11" s="1088"/>
      <c r="D11" s="1088"/>
      <c r="E11" s="1088"/>
      <c r="F11" s="1088"/>
      <c r="G11" s="1088"/>
      <c r="H11" s="1088"/>
      <c r="I11" s="1088"/>
    </row>
    <row r="12" spans="2:9" ht="22.5" customHeight="1">
      <c r="B12" s="1091" t="s">
        <v>556</v>
      </c>
      <c r="C12" s="1091"/>
      <c r="D12" s="1091"/>
      <c r="E12" s="1091"/>
      <c r="F12" s="1091"/>
      <c r="G12" s="1091"/>
      <c r="H12" s="1091"/>
      <c r="I12" s="1091"/>
    </row>
    <row r="13" spans="2:20" s="115" customFormat="1" ht="18">
      <c r="B13" s="1092" t="str">
        <f>'Modif dossier'!$C$17</f>
        <v>Ce fichier est à renvoyer avant le 8 avril 2013 minuit</v>
      </c>
      <c r="C13" s="1092"/>
      <c r="D13" s="1092"/>
      <c r="E13" s="1092"/>
      <c r="F13" s="1092"/>
      <c r="G13" s="1092"/>
      <c r="H13" s="1092"/>
      <c r="I13" s="1093"/>
      <c r="J13" s="114"/>
      <c r="K13" s="114"/>
      <c r="L13" s="114"/>
      <c r="M13" s="114"/>
      <c r="N13" s="114"/>
      <c r="O13" s="114"/>
      <c r="P13" s="114"/>
      <c r="Q13" s="114"/>
      <c r="R13" s="114"/>
      <c r="S13" s="114"/>
      <c r="T13" s="114"/>
    </row>
    <row r="14" spans="2:9" ht="5.25" customHeight="1">
      <c r="B14" s="116"/>
      <c r="C14" s="117"/>
      <c r="D14" s="117"/>
      <c r="E14" s="117"/>
      <c r="F14" s="117"/>
      <c r="G14" s="117"/>
      <c r="H14" s="117"/>
      <c r="I14" s="117"/>
    </row>
    <row r="15" spans="2:9" ht="18" customHeight="1">
      <c r="B15" s="1086" t="s">
        <v>683</v>
      </c>
      <c r="C15" s="902"/>
      <c r="D15" s="902"/>
      <c r="E15" s="902"/>
      <c r="F15" s="902"/>
      <c r="G15" s="902"/>
      <c r="H15" s="902"/>
      <c r="I15" s="902"/>
    </row>
    <row r="16" spans="2:9" ht="22.5" customHeight="1">
      <c r="B16" s="1098" t="s">
        <v>193</v>
      </c>
      <c r="C16" s="1099"/>
      <c r="D16" s="1099"/>
      <c r="E16" s="1099"/>
      <c r="F16" s="1099"/>
      <c r="G16" s="1099"/>
      <c r="H16" s="1099"/>
      <c r="I16" s="1099"/>
    </row>
    <row r="17" spans="2:9" ht="21.75" customHeight="1">
      <c r="B17" s="1098" t="s">
        <v>661</v>
      </c>
      <c r="C17" s="1099"/>
      <c r="D17" s="1099"/>
      <c r="E17" s="1099"/>
      <c r="F17" s="1099"/>
      <c r="G17" s="1099"/>
      <c r="H17" s="1099"/>
      <c r="I17" s="1099"/>
    </row>
    <row r="18" spans="2:9" ht="5.25" customHeight="1">
      <c r="B18" s="118"/>
      <c r="C18" s="119"/>
      <c r="D18" s="119"/>
      <c r="E18" s="119"/>
      <c r="F18" s="119"/>
      <c r="G18" s="119"/>
      <c r="H18" s="119"/>
      <c r="I18" s="119"/>
    </row>
    <row r="19" spans="2:10" ht="16.5" customHeight="1">
      <c r="B19" s="1079" t="s">
        <v>584</v>
      </c>
      <c r="C19" s="1079"/>
      <c r="D19" s="1079"/>
      <c r="E19" s="1079"/>
      <c r="F19" s="1079"/>
      <c r="G19" s="1079"/>
      <c r="H19" s="1079"/>
      <c r="I19" s="1079"/>
      <c r="J19" s="120"/>
    </row>
    <row r="20" spans="2:9" ht="3" customHeight="1">
      <c r="B20" s="121"/>
      <c r="C20" s="122"/>
      <c r="D20" s="122"/>
      <c r="E20" s="122"/>
      <c r="F20" s="122"/>
      <c r="G20" s="122"/>
      <c r="H20" s="122"/>
      <c r="I20" s="123"/>
    </row>
    <row r="21" spans="2:9" ht="16.5" customHeight="1">
      <c r="B21" s="1080"/>
      <c r="C21" s="1081"/>
      <c r="D21" s="124" t="s">
        <v>585</v>
      </c>
      <c r="E21" s="125"/>
      <c r="F21" s="126"/>
      <c r="G21" s="126"/>
      <c r="H21" s="126"/>
      <c r="I21" s="127"/>
    </row>
    <row r="22" spans="2:9" ht="16.5" customHeight="1">
      <c r="B22" s="128"/>
      <c r="C22" s="129"/>
      <c r="D22" s="130" t="s">
        <v>166</v>
      </c>
      <c r="E22" s="131"/>
      <c r="F22" s="129"/>
      <c r="G22" s="129"/>
      <c r="H22" s="129"/>
      <c r="I22" s="132"/>
    </row>
    <row r="23" spans="2:9" ht="15.75" customHeight="1">
      <c r="B23" s="128"/>
      <c r="C23" s="129"/>
      <c r="D23" s="130" t="s">
        <v>600</v>
      </c>
      <c r="E23" s="131"/>
      <c r="F23" s="129"/>
      <c r="G23" s="129"/>
      <c r="H23" s="129"/>
      <c r="I23" s="132"/>
    </row>
    <row r="24" spans="2:9" ht="15.75" customHeight="1">
      <c r="B24" s="128"/>
      <c r="C24" s="129"/>
      <c r="D24" s="130" t="s">
        <v>520</v>
      </c>
      <c r="E24" s="131"/>
      <c r="F24" s="129"/>
      <c r="G24" s="129"/>
      <c r="H24" s="129"/>
      <c r="I24" s="132"/>
    </row>
    <row r="25" spans="2:9" ht="1.5" customHeight="1">
      <c r="B25" s="128"/>
      <c r="C25" s="129"/>
      <c r="D25" s="130"/>
      <c r="E25" s="131"/>
      <c r="F25" s="129"/>
      <c r="G25" s="129"/>
      <c r="H25" s="129"/>
      <c r="I25" s="132"/>
    </row>
    <row r="26" spans="2:9" ht="14.25" customHeight="1">
      <c r="B26" s="1084" t="s">
        <v>583</v>
      </c>
      <c r="C26" s="1085"/>
      <c r="D26" s="133" t="s">
        <v>758</v>
      </c>
      <c r="E26" s="130"/>
      <c r="F26" s="134"/>
      <c r="G26" s="134"/>
      <c r="H26" s="134"/>
      <c r="I26" s="132"/>
    </row>
    <row r="27" spans="2:9" ht="10.5" customHeight="1">
      <c r="B27" s="135"/>
      <c r="C27" s="136"/>
      <c r="D27" s="1082" t="s">
        <v>194</v>
      </c>
      <c r="E27" s="1100"/>
      <c r="F27" s="1100"/>
      <c r="G27" s="1100"/>
      <c r="H27" s="1100"/>
      <c r="I27" s="1101"/>
    </row>
    <row r="28" spans="2:9" ht="11.25" customHeight="1">
      <c r="B28" s="135"/>
      <c r="C28" s="136"/>
      <c r="D28" s="1082" t="s">
        <v>322</v>
      </c>
      <c r="E28" s="1082"/>
      <c r="F28" s="1082"/>
      <c r="G28" s="1082"/>
      <c r="H28" s="1082"/>
      <c r="I28" s="1083"/>
    </row>
    <row r="29" spans="2:9" ht="12.75" customHeight="1">
      <c r="B29" s="135"/>
      <c r="C29" s="136"/>
      <c r="D29" s="1082" t="s">
        <v>323</v>
      </c>
      <c r="E29" s="1082"/>
      <c r="F29" s="1082"/>
      <c r="G29" s="1082"/>
      <c r="H29" s="1082"/>
      <c r="I29" s="1083"/>
    </row>
    <row r="30" spans="2:9" ht="16.5" customHeight="1">
      <c r="B30" s="135"/>
      <c r="C30" s="136"/>
      <c r="D30" s="133" t="s">
        <v>601</v>
      </c>
      <c r="E30" s="131"/>
      <c r="F30" s="137"/>
      <c r="G30" s="137"/>
      <c r="H30" s="137"/>
      <c r="I30" s="132"/>
    </row>
    <row r="31" spans="2:9" ht="3" customHeight="1">
      <c r="B31" s="138"/>
      <c r="C31" s="139"/>
      <c r="D31" s="130"/>
      <c r="E31" s="131"/>
      <c r="F31" s="137"/>
      <c r="G31" s="137"/>
      <c r="H31" s="137"/>
      <c r="I31" s="132"/>
    </row>
    <row r="32" spans="2:9" ht="11.25" customHeight="1">
      <c r="B32" s="1095" t="s">
        <v>602</v>
      </c>
      <c r="C32" s="1096"/>
      <c r="D32" s="130" t="s">
        <v>604</v>
      </c>
      <c r="E32" s="131"/>
      <c r="F32" s="137"/>
      <c r="G32" s="137"/>
      <c r="H32" s="137"/>
      <c r="I32" s="132"/>
    </row>
    <row r="33" spans="2:9" ht="3" customHeight="1">
      <c r="B33" s="140"/>
      <c r="C33" s="141"/>
      <c r="D33" s="130"/>
      <c r="E33" s="131"/>
      <c r="F33" s="137"/>
      <c r="G33" s="137"/>
      <c r="H33" s="137"/>
      <c r="I33" s="132"/>
    </row>
    <row r="34" spans="2:9" ht="15.75" customHeight="1">
      <c r="B34" s="138"/>
      <c r="C34" s="139"/>
      <c r="D34" s="130" t="s">
        <v>837</v>
      </c>
      <c r="E34" s="131"/>
      <c r="F34" s="137"/>
      <c r="G34" s="137"/>
      <c r="H34" s="137"/>
      <c r="I34" s="132"/>
    </row>
    <row r="35" spans="2:9" ht="21" customHeight="1">
      <c r="B35" s="138"/>
      <c r="C35" s="139"/>
      <c r="D35" s="130" t="s">
        <v>853</v>
      </c>
      <c r="E35" s="131"/>
      <c r="F35" s="137"/>
      <c r="G35" s="137"/>
      <c r="H35" s="137"/>
      <c r="I35" s="132"/>
    </row>
    <row r="36" spans="2:9" ht="8.25" customHeight="1">
      <c r="B36" s="142"/>
      <c r="C36" s="143"/>
      <c r="D36" s="143"/>
      <c r="E36" s="143"/>
      <c r="F36" s="143"/>
      <c r="G36" s="143"/>
      <c r="H36" s="143"/>
      <c r="I36" s="144"/>
    </row>
    <row r="37" ht="8.25" customHeight="1">
      <c r="B37" s="116"/>
    </row>
    <row r="38" spans="5:20" s="145" customFormat="1" ht="5.25" customHeight="1">
      <c r="E38" s="146"/>
      <c r="J38" s="104"/>
      <c r="K38" s="104"/>
      <c r="L38" s="104"/>
      <c r="M38" s="104"/>
      <c r="N38" s="104"/>
      <c r="O38" s="104"/>
      <c r="P38" s="104"/>
      <c r="Q38" s="104"/>
      <c r="R38" s="104"/>
      <c r="S38" s="104"/>
      <c r="T38" s="104"/>
    </row>
    <row r="39" spans="2:20" s="148" customFormat="1" ht="23.25">
      <c r="B39" s="974" t="s">
        <v>809</v>
      </c>
      <c r="C39" s="974"/>
      <c r="D39" s="974"/>
      <c r="E39" s="974"/>
      <c r="F39" s="974"/>
      <c r="G39" s="974"/>
      <c r="H39" s="974"/>
      <c r="I39" s="974"/>
      <c r="J39" s="147"/>
      <c r="K39" s="147"/>
      <c r="L39" s="147"/>
      <c r="M39" s="147"/>
      <c r="N39" s="147"/>
      <c r="O39" s="147"/>
      <c r="P39" s="147"/>
      <c r="Q39" s="147"/>
      <c r="R39" s="147"/>
      <c r="S39" s="147"/>
      <c r="T39" s="147"/>
    </row>
    <row r="40" spans="2:9" ht="3.75" customHeight="1">
      <c r="B40" s="77"/>
      <c r="C40" s="77"/>
      <c r="D40" s="77"/>
      <c r="E40" s="76"/>
      <c r="F40" s="149"/>
      <c r="G40" s="149"/>
      <c r="H40" s="149"/>
      <c r="I40" s="78"/>
    </row>
    <row r="41" spans="2:20" s="78" customFormat="1" ht="12.75">
      <c r="B41" s="1094" t="s">
        <v>606</v>
      </c>
      <c r="C41" s="1094"/>
      <c r="D41" s="1094"/>
      <c r="E41" s="1094"/>
      <c r="F41" s="1094"/>
      <c r="G41" s="1094"/>
      <c r="H41" s="1094"/>
      <c r="I41" s="1094"/>
      <c r="J41" s="101"/>
      <c r="K41" s="101"/>
      <c r="L41" s="101"/>
      <c r="M41" s="101"/>
      <c r="N41" s="101"/>
      <c r="O41" s="101"/>
      <c r="P41" s="101"/>
      <c r="Q41" s="101"/>
      <c r="R41" s="101"/>
      <c r="S41" s="101"/>
      <c r="T41" s="101"/>
    </row>
    <row r="42" spans="2:20" s="78" customFormat="1" ht="15" customHeight="1">
      <c r="B42" s="150" t="s">
        <v>195</v>
      </c>
      <c r="C42" s="151"/>
      <c r="D42" s="151"/>
      <c r="E42" s="152"/>
      <c r="F42" s="151"/>
      <c r="G42" s="151"/>
      <c r="H42" s="151"/>
      <c r="I42" s="153"/>
      <c r="J42" s="101"/>
      <c r="K42" s="101"/>
      <c r="L42" s="101"/>
      <c r="M42" s="101"/>
      <c r="N42" s="101"/>
      <c r="O42" s="101"/>
      <c r="P42" s="101"/>
      <c r="Q42" s="101"/>
      <c r="R42" s="101"/>
      <c r="S42" s="101"/>
      <c r="T42" s="101"/>
    </row>
    <row r="43" spans="2:20" s="78" customFormat="1" ht="12.75">
      <c r="B43" s="154" t="s">
        <v>607</v>
      </c>
      <c r="C43" s="155"/>
      <c r="D43" s="156"/>
      <c r="E43" s="1050" t="s">
        <v>613</v>
      </c>
      <c r="F43" s="1050"/>
      <c r="G43" s="1050"/>
      <c r="H43" s="1050"/>
      <c r="I43" s="1050"/>
      <c r="J43" s="101"/>
      <c r="K43" s="101"/>
      <c r="L43" s="101"/>
      <c r="M43" s="101"/>
      <c r="N43" s="101"/>
      <c r="O43" s="101"/>
      <c r="P43" s="101"/>
      <c r="Q43" s="101"/>
      <c r="R43" s="101"/>
      <c r="S43" s="101"/>
      <c r="T43" s="101"/>
    </row>
    <row r="44" spans="2:20" s="78" customFormat="1" ht="12.75">
      <c r="B44" s="158" t="s">
        <v>169</v>
      </c>
      <c r="C44" s="159"/>
      <c r="D44" s="160"/>
      <c r="E44" s="1050" t="s">
        <v>615</v>
      </c>
      <c r="F44" s="1050"/>
      <c r="G44" s="1050"/>
      <c r="H44" s="1050"/>
      <c r="I44" s="1050"/>
      <c r="J44" s="101"/>
      <c r="K44" s="1021"/>
      <c r="L44" s="1021"/>
      <c r="M44" s="1021"/>
      <c r="N44" s="1021"/>
      <c r="O44" s="1021"/>
      <c r="P44" s="1021"/>
      <c r="Q44" s="1021"/>
      <c r="R44" s="1021"/>
      <c r="S44" s="101"/>
      <c r="T44" s="101"/>
    </row>
    <row r="45" spans="2:20" s="78" customFormat="1" ht="46.5" customHeight="1">
      <c r="B45" s="934" t="s">
        <v>750</v>
      </c>
      <c r="C45" s="940"/>
      <c r="D45" s="161"/>
      <c r="E45" s="1078" t="s">
        <v>675</v>
      </c>
      <c r="F45" s="1078"/>
      <c r="G45" s="1078"/>
      <c r="H45" s="1078"/>
      <c r="I45" s="1078"/>
      <c r="J45" s="101"/>
      <c r="K45" s="101"/>
      <c r="L45" s="101"/>
      <c r="M45" s="101"/>
      <c r="N45" s="101"/>
      <c r="O45" s="101"/>
      <c r="P45" s="101"/>
      <c r="Q45" s="101"/>
      <c r="R45" s="101"/>
      <c r="S45" s="101"/>
      <c r="T45" s="101"/>
    </row>
    <row r="46" spans="2:20" s="78" customFormat="1" ht="12.75">
      <c r="B46" s="934" t="s">
        <v>751</v>
      </c>
      <c r="C46" s="940"/>
      <c r="D46" s="161"/>
      <c r="E46" s="1050" t="s">
        <v>614</v>
      </c>
      <c r="F46" s="1050"/>
      <c r="G46" s="1050"/>
      <c r="H46" s="1050"/>
      <c r="I46" s="1050"/>
      <c r="J46" s="101"/>
      <c r="K46" s="101"/>
      <c r="L46" s="101"/>
      <c r="M46" s="101"/>
      <c r="N46" s="101"/>
      <c r="O46" s="101"/>
      <c r="P46" s="101"/>
      <c r="Q46" s="101"/>
      <c r="R46" s="101"/>
      <c r="S46" s="101"/>
      <c r="T46" s="101"/>
    </row>
    <row r="47" spans="2:20" s="78" customFormat="1" ht="24" customHeight="1">
      <c r="B47" s="1057" t="s">
        <v>812</v>
      </c>
      <c r="C47" s="1058"/>
      <c r="D47" s="1059"/>
      <c r="E47" s="1055" t="s">
        <v>937</v>
      </c>
      <c r="F47" s="1056"/>
      <c r="G47" s="1056"/>
      <c r="H47" s="1056"/>
      <c r="I47" s="1060"/>
      <c r="J47" s="101"/>
      <c r="K47" s="101"/>
      <c r="L47" s="101"/>
      <c r="M47" s="101"/>
      <c r="N47" s="101"/>
      <c r="O47" s="101"/>
      <c r="P47" s="101"/>
      <c r="Q47" s="101"/>
      <c r="R47" s="101"/>
      <c r="S47" s="101"/>
      <c r="T47" s="101"/>
    </row>
    <row r="48" spans="2:20" s="78" customFormat="1" ht="12.75">
      <c r="B48" s="162" t="s">
        <v>778</v>
      </c>
      <c r="C48" s="163"/>
      <c r="D48" s="164"/>
      <c r="E48" s="1050" t="s">
        <v>664</v>
      </c>
      <c r="F48" s="1050"/>
      <c r="G48" s="1050"/>
      <c r="H48" s="1050"/>
      <c r="I48" s="1050"/>
      <c r="J48" s="101"/>
      <c r="K48" s="101"/>
      <c r="L48" s="101"/>
      <c r="M48" s="101"/>
      <c r="N48" s="101"/>
      <c r="O48" s="101"/>
      <c r="P48" s="101"/>
      <c r="Q48" s="101"/>
      <c r="R48" s="101"/>
      <c r="S48" s="101"/>
      <c r="T48" s="101"/>
    </row>
    <row r="49" spans="2:20" s="78" customFormat="1" ht="14.25" customHeight="1">
      <c r="B49" s="162" t="s">
        <v>777</v>
      </c>
      <c r="C49" s="163"/>
      <c r="D49" s="163"/>
      <c r="E49" s="1056"/>
      <c r="F49" s="1056"/>
      <c r="G49" s="1056"/>
      <c r="H49" s="1056"/>
      <c r="I49" s="1060"/>
      <c r="J49" s="101"/>
      <c r="K49" s="101"/>
      <c r="L49" s="101"/>
      <c r="M49" s="101"/>
      <c r="N49" s="101"/>
      <c r="O49" s="101"/>
      <c r="P49" s="101"/>
      <c r="Q49" s="101"/>
      <c r="R49" s="101"/>
      <c r="S49" s="101"/>
      <c r="T49" s="101"/>
    </row>
    <row r="50" spans="2:20" s="78" customFormat="1" ht="12.75">
      <c r="B50" s="162" t="s">
        <v>779</v>
      </c>
      <c r="C50" s="165"/>
      <c r="D50" s="161"/>
      <c r="E50" s="1050" t="s">
        <v>665</v>
      </c>
      <c r="F50" s="1050"/>
      <c r="G50" s="1050"/>
      <c r="H50" s="1050"/>
      <c r="I50" s="1050"/>
      <c r="J50" s="101"/>
      <c r="K50" s="101"/>
      <c r="L50" s="101"/>
      <c r="M50" s="101"/>
      <c r="N50" s="101"/>
      <c r="O50" s="101"/>
      <c r="P50" s="101"/>
      <c r="Q50" s="101"/>
      <c r="R50" s="101"/>
      <c r="S50" s="101"/>
      <c r="T50" s="101"/>
    </row>
    <row r="51" spans="2:20" s="78" customFormat="1" ht="12.75">
      <c r="B51" s="162" t="s">
        <v>780</v>
      </c>
      <c r="C51" s="165"/>
      <c r="D51" s="161"/>
      <c r="E51" s="1050" t="s">
        <v>665</v>
      </c>
      <c r="F51" s="1050"/>
      <c r="G51" s="1050"/>
      <c r="H51" s="1050"/>
      <c r="I51" s="1050"/>
      <c r="J51" s="101"/>
      <c r="K51" s="101"/>
      <c r="L51" s="101"/>
      <c r="M51" s="101"/>
      <c r="N51" s="101"/>
      <c r="O51" s="101"/>
      <c r="P51" s="101"/>
      <c r="Q51" s="101"/>
      <c r="R51" s="101"/>
      <c r="S51" s="101"/>
      <c r="T51" s="101"/>
    </row>
    <row r="52" spans="2:20" s="78" customFormat="1" ht="24" customHeight="1">
      <c r="B52" s="162" t="s">
        <v>540</v>
      </c>
      <c r="C52" s="166"/>
      <c r="D52" s="167"/>
      <c r="E52" s="1050" t="s">
        <v>616</v>
      </c>
      <c r="F52" s="1050"/>
      <c r="G52" s="1050"/>
      <c r="H52" s="1050"/>
      <c r="I52" s="1050"/>
      <c r="J52" s="101"/>
      <c r="K52" s="101"/>
      <c r="L52" s="101"/>
      <c r="M52" s="101"/>
      <c r="N52" s="101"/>
      <c r="O52" s="101"/>
      <c r="P52" s="101"/>
      <c r="Q52" s="101"/>
      <c r="R52" s="101"/>
      <c r="S52" s="101"/>
      <c r="T52" s="101"/>
    </row>
    <row r="53" spans="2:20" s="78" customFormat="1" ht="23.25" customHeight="1">
      <c r="B53" s="162" t="s">
        <v>811</v>
      </c>
      <c r="C53" s="166"/>
      <c r="D53" s="167"/>
      <c r="E53" s="1050" t="s">
        <v>616</v>
      </c>
      <c r="F53" s="1050"/>
      <c r="G53" s="1050"/>
      <c r="H53" s="1050"/>
      <c r="I53" s="1050"/>
      <c r="J53" s="101"/>
      <c r="K53" s="101"/>
      <c r="L53" s="101"/>
      <c r="M53" s="101"/>
      <c r="N53" s="101"/>
      <c r="O53" s="101"/>
      <c r="P53" s="101"/>
      <c r="Q53" s="101"/>
      <c r="R53" s="101"/>
      <c r="S53" s="101"/>
      <c r="T53" s="101"/>
    </row>
    <row r="54" spans="2:20" s="78" customFormat="1" ht="12.75">
      <c r="B54" s="162" t="s">
        <v>781</v>
      </c>
      <c r="C54" s="165"/>
      <c r="D54" s="165"/>
      <c r="E54" s="168"/>
      <c r="F54" s="169"/>
      <c r="G54" s="169"/>
      <c r="H54" s="169"/>
      <c r="I54" s="170"/>
      <c r="J54" s="101"/>
      <c r="K54" s="101"/>
      <c r="L54" s="101"/>
      <c r="M54" s="101"/>
      <c r="N54" s="101"/>
      <c r="O54" s="101"/>
      <c r="P54" s="101"/>
      <c r="Q54" s="101"/>
      <c r="R54" s="101"/>
      <c r="S54" s="101"/>
      <c r="T54" s="101"/>
    </row>
    <row r="55" spans="2:20" s="78" customFormat="1" ht="6.75" customHeight="1">
      <c r="B55" s="97"/>
      <c r="C55" s="97"/>
      <c r="D55" s="97"/>
      <c r="E55" s="171"/>
      <c r="F55" s="97"/>
      <c r="G55" s="97"/>
      <c r="H55" s="97"/>
      <c r="I55" s="97"/>
      <c r="J55" s="101"/>
      <c r="K55" s="101"/>
      <c r="L55" s="101"/>
      <c r="M55" s="101"/>
      <c r="N55" s="101"/>
      <c r="O55" s="101"/>
      <c r="P55" s="101"/>
      <c r="Q55" s="101"/>
      <c r="R55" s="101"/>
      <c r="S55" s="101"/>
      <c r="T55" s="101"/>
    </row>
    <row r="56" spans="2:20" s="78" customFormat="1" ht="15.75">
      <c r="B56" s="1033" t="s">
        <v>938</v>
      </c>
      <c r="C56" s="1033"/>
      <c r="D56" s="1033"/>
      <c r="E56" s="1033"/>
      <c r="F56" s="1033"/>
      <c r="G56" s="1033"/>
      <c r="H56" s="1033"/>
      <c r="I56" s="1033"/>
      <c r="J56" s="101"/>
      <c r="K56" s="101"/>
      <c r="L56" s="101"/>
      <c r="M56" s="101"/>
      <c r="N56" s="101"/>
      <c r="O56" s="101"/>
      <c r="P56" s="101"/>
      <c r="Q56" s="101"/>
      <c r="R56" s="101"/>
      <c r="S56" s="101"/>
      <c r="T56" s="101"/>
    </row>
    <row r="57" spans="2:20" s="78" customFormat="1" ht="12.75">
      <c r="B57" s="162" t="s">
        <v>782</v>
      </c>
      <c r="C57" s="173"/>
      <c r="D57" s="174"/>
      <c r="E57" s="1078" t="s">
        <v>959</v>
      </c>
      <c r="F57" s="1078"/>
      <c r="G57" s="1078"/>
      <c r="H57" s="1078"/>
      <c r="I57" s="1078"/>
      <c r="J57" s="101"/>
      <c r="K57" s="101"/>
      <c r="L57" s="101"/>
      <c r="M57" s="101"/>
      <c r="N57" s="101"/>
      <c r="O57" s="101"/>
      <c r="P57" s="101"/>
      <c r="Q57" s="101"/>
      <c r="R57" s="101"/>
      <c r="S57" s="101"/>
      <c r="T57" s="101"/>
    </row>
    <row r="58" spans="2:20" s="78" customFormat="1" ht="12.75">
      <c r="B58" s="162" t="s">
        <v>783</v>
      </c>
      <c r="C58" s="173"/>
      <c r="D58" s="174"/>
      <c r="E58" s="1078" t="s">
        <v>960</v>
      </c>
      <c r="F58" s="1078"/>
      <c r="G58" s="1078"/>
      <c r="H58" s="1078"/>
      <c r="I58" s="1078"/>
      <c r="J58" s="101"/>
      <c r="K58" s="101"/>
      <c r="L58" s="101"/>
      <c r="M58" s="101"/>
      <c r="N58" s="101"/>
      <c r="O58" s="101"/>
      <c r="P58" s="101"/>
      <c r="Q58" s="101"/>
      <c r="R58" s="101"/>
      <c r="S58" s="101"/>
      <c r="T58" s="101"/>
    </row>
    <row r="59" spans="2:20" s="78" customFormat="1" ht="12.75">
      <c r="B59" s="162" t="s">
        <v>779</v>
      </c>
      <c r="C59" s="173"/>
      <c r="D59" s="174"/>
      <c r="E59" s="1078" t="s">
        <v>0</v>
      </c>
      <c r="F59" s="1078"/>
      <c r="G59" s="1078"/>
      <c r="H59" s="1078"/>
      <c r="I59" s="1078"/>
      <c r="J59" s="101"/>
      <c r="K59" s="101"/>
      <c r="L59" s="101"/>
      <c r="M59" s="101"/>
      <c r="N59" s="101"/>
      <c r="O59" s="101"/>
      <c r="P59" s="101"/>
      <c r="Q59" s="101"/>
      <c r="R59" s="101"/>
      <c r="S59" s="101"/>
      <c r="T59" s="101"/>
    </row>
    <row r="60" spans="2:20" s="115" customFormat="1" ht="24.75" customHeight="1">
      <c r="B60" s="162" t="s">
        <v>810</v>
      </c>
      <c r="C60" s="175"/>
      <c r="D60" s="176"/>
      <c r="E60" s="1050" t="s">
        <v>616</v>
      </c>
      <c r="F60" s="1050"/>
      <c r="G60" s="1050"/>
      <c r="H60" s="1050"/>
      <c r="I60" s="1050"/>
      <c r="J60" s="114"/>
      <c r="K60" s="114"/>
      <c r="L60" s="114"/>
      <c r="M60" s="114"/>
      <c r="N60" s="114"/>
      <c r="O60" s="114"/>
      <c r="P60" s="114"/>
      <c r="Q60" s="114"/>
      <c r="R60" s="114"/>
      <c r="S60" s="114"/>
      <c r="T60" s="114"/>
    </row>
    <row r="61" spans="2:20" s="78" customFormat="1" ht="5.25" customHeight="1">
      <c r="B61" s="97"/>
      <c r="C61" s="97"/>
      <c r="D61" s="1106"/>
      <c r="E61" s="1106"/>
      <c r="F61" s="97"/>
      <c r="G61" s="1107"/>
      <c r="H61" s="1107"/>
      <c r="I61" s="1107"/>
      <c r="J61" s="101"/>
      <c r="K61" s="101"/>
      <c r="L61" s="101"/>
      <c r="M61" s="101"/>
      <c r="N61" s="101"/>
      <c r="O61" s="101"/>
      <c r="P61" s="101"/>
      <c r="Q61" s="101"/>
      <c r="R61" s="101"/>
      <c r="S61" s="101"/>
      <c r="T61" s="101"/>
    </row>
    <row r="62" spans="2:20" s="78" customFormat="1" ht="15" customHeight="1">
      <c r="B62" s="1103" t="s">
        <v>319</v>
      </c>
      <c r="C62" s="1104"/>
      <c r="D62" s="1104"/>
      <c r="E62" s="1104"/>
      <c r="F62" s="1104"/>
      <c r="G62" s="1104"/>
      <c r="H62" s="1104"/>
      <c r="I62" s="1105"/>
      <c r="J62" s="101"/>
      <c r="K62" s="101"/>
      <c r="L62" s="101"/>
      <c r="M62" s="101"/>
      <c r="N62" s="101"/>
      <c r="O62" s="101"/>
      <c r="P62" s="101"/>
      <c r="Q62" s="101"/>
      <c r="R62" s="101"/>
      <c r="S62" s="101"/>
      <c r="T62" s="101"/>
    </row>
    <row r="63" spans="2:20" s="78" customFormat="1" ht="12.75">
      <c r="B63" s="1102" t="s">
        <v>618</v>
      </c>
      <c r="C63" s="1102"/>
      <c r="D63" s="1102"/>
      <c r="E63" s="1102"/>
      <c r="F63" s="1102"/>
      <c r="G63" s="1102"/>
      <c r="H63" s="1102"/>
      <c r="I63" s="1102"/>
      <c r="J63" s="101"/>
      <c r="K63" s="101"/>
      <c r="L63" s="101"/>
      <c r="M63" s="101"/>
      <c r="N63" s="101"/>
      <c r="O63" s="101"/>
      <c r="P63" s="101"/>
      <c r="Q63" s="101"/>
      <c r="R63" s="101"/>
      <c r="S63" s="101"/>
      <c r="T63" s="101"/>
    </row>
    <row r="64" spans="2:20" s="78" customFormat="1" ht="12.75" customHeight="1">
      <c r="B64" s="924" t="s">
        <v>666</v>
      </c>
      <c r="C64" s="924"/>
      <c r="D64" s="924"/>
      <c r="E64" s="924"/>
      <c r="F64" s="924"/>
      <c r="G64" s="924"/>
      <c r="H64" s="924"/>
      <c r="I64" s="924"/>
      <c r="J64" s="101"/>
      <c r="K64" s="101"/>
      <c r="L64" s="101"/>
      <c r="M64" s="101"/>
      <c r="N64" s="101"/>
      <c r="O64" s="101"/>
      <c r="P64" s="101"/>
      <c r="Q64" s="101"/>
      <c r="R64" s="101"/>
      <c r="S64" s="101"/>
      <c r="T64" s="101"/>
    </row>
    <row r="65" spans="2:20" s="78" customFormat="1" ht="12.75">
      <c r="B65" s="162" t="s">
        <v>782</v>
      </c>
      <c r="C65" s="165"/>
      <c r="D65" s="165"/>
      <c r="E65" s="165"/>
      <c r="F65" s="165"/>
      <c r="G65" s="165"/>
      <c r="H65" s="165"/>
      <c r="I65" s="161"/>
      <c r="J65" s="101"/>
      <c r="K65" s="101"/>
      <c r="L65" s="101"/>
      <c r="M65" s="101"/>
      <c r="N65" s="101"/>
      <c r="O65" s="101"/>
      <c r="P65" s="101"/>
      <c r="Q65" s="101"/>
      <c r="R65" s="101"/>
      <c r="S65" s="101"/>
      <c r="T65" s="101"/>
    </row>
    <row r="66" spans="2:20" s="78" customFormat="1" ht="12.75">
      <c r="B66" s="162" t="s">
        <v>783</v>
      </c>
      <c r="C66" s="165"/>
      <c r="D66" s="165"/>
      <c r="E66" s="177"/>
      <c r="F66" s="165"/>
      <c r="G66" s="165"/>
      <c r="H66" s="165"/>
      <c r="I66" s="161"/>
      <c r="J66" s="101"/>
      <c r="K66" s="101"/>
      <c r="L66" s="101"/>
      <c r="M66" s="101"/>
      <c r="N66" s="101"/>
      <c r="O66" s="101"/>
      <c r="P66" s="101"/>
      <c r="Q66" s="101"/>
      <c r="R66" s="101"/>
      <c r="S66" s="101"/>
      <c r="T66" s="101"/>
    </row>
    <row r="67" spans="2:20" s="78" customFormat="1" ht="12.75" customHeight="1">
      <c r="B67" s="162" t="s">
        <v>784</v>
      </c>
      <c r="C67" s="178"/>
      <c r="D67" s="179"/>
      <c r="E67" s="1108" t="s">
        <v>617</v>
      </c>
      <c r="F67" s="1109"/>
      <c r="G67" s="1109"/>
      <c r="H67" s="1109"/>
      <c r="I67" s="1110"/>
      <c r="J67" s="101"/>
      <c r="K67" s="101"/>
      <c r="L67" s="101"/>
      <c r="M67" s="101"/>
      <c r="N67" s="101"/>
      <c r="O67" s="101"/>
      <c r="P67" s="101"/>
      <c r="Q67" s="101"/>
      <c r="R67" s="101"/>
      <c r="S67" s="101"/>
      <c r="T67" s="101"/>
    </row>
    <row r="68" spans="2:20" s="78" customFormat="1" ht="12.75">
      <c r="B68" s="162" t="s">
        <v>779</v>
      </c>
      <c r="C68" s="165"/>
      <c r="D68" s="174"/>
      <c r="E68" s="1050" t="s">
        <v>0</v>
      </c>
      <c r="F68" s="1050"/>
      <c r="G68" s="1050"/>
      <c r="H68" s="1050"/>
      <c r="I68" s="1050"/>
      <c r="J68" s="101"/>
      <c r="K68" s="101"/>
      <c r="L68" s="101"/>
      <c r="M68" s="101"/>
      <c r="N68" s="101"/>
      <c r="O68" s="101"/>
      <c r="P68" s="101"/>
      <c r="Q68" s="101"/>
      <c r="R68" s="101"/>
      <c r="S68" s="101"/>
      <c r="T68" s="101"/>
    </row>
    <row r="69" spans="2:20" s="78" customFormat="1" ht="24" customHeight="1">
      <c r="B69" s="162" t="s">
        <v>810</v>
      </c>
      <c r="C69" s="165"/>
      <c r="D69" s="174"/>
      <c r="E69" s="1050" t="s">
        <v>616</v>
      </c>
      <c r="F69" s="1050"/>
      <c r="G69" s="1050"/>
      <c r="H69" s="1050"/>
      <c r="I69" s="1050"/>
      <c r="J69" s="101"/>
      <c r="K69" s="101"/>
      <c r="L69" s="101"/>
      <c r="M69" s="101"/>
      <c r="N69" s="101"/>
      <c r="O69" s="101"/>
      <c r="P69" s="101"/>
      <c r="Q69" s="101"/>
      <c r="R69" s="101"/>
      <c r="S69" s="101"/>
      <c r="T69" s="101"/>
    </row>
    <row r="70" spans="4:20" s="78" customFormat="1" ht="12.75">
      <c r="D70" s="1097"/>
      <c r="E70" s="1097"/>
      <c r="F70" s="180"/>
      <c r="G70" s="97"/>
      <c r="H70" s="97"/>
      <c r="I70" s="97"/>
      <c r="J70" s="101"/>
      <c r="K70" s="101"/>
      <c r="L70" s="101"/>
      <c r="M70" s="101"/>
      <c r="N70" s="101"/>
      <c r="O70" s="101"/>
      <c r="P70" s="101"/>
      <c r="Q70" s="101"/>
      <c r="R70" s="101"/>
      <c r="S70" s="101"/>
      <c r="T70" s="101"/>
    </row>
    <row r="71" spans="2:20" s="78" customFormat="1" ht="15.75">
      <c r="B71" s="1033" t="s">
        <v>196</v>
      </c>
      <c r="C71" s="1033"/>
      <c r="D71" s="1033"/>
      <c r="E71" s="1033"/>
      <c r="F71" s="1033"/>
      <c r="G71" s="1033"/>
      <c r="H71" s="1033"/>
      <c r="I71" s="1033"/>
      <c r="J71" s="101"/>
      <c r="K71" s="101"/>
      <c r="L71" s="101"/>
      <c r="M71" s="101"/>
      <c r="N71" s="101"/>
      <c r="O71" s="101"/>
      <c r="P71" s="101"/>
      <c r="Q71" s="101"/>
      <c r="R71" s="101"/>
      <c r="S71" s="101"/>
      <c r="T71" s="101"/>
    </row>
    <row r="72" spans="10:20" s="78" customFormat="1" ht="5.25" customHeight="1">
      <c r="J72" s="101"/>
      <c r="K72" s="101"/>
      <c r="L72" s="101"/>
      <c r="M72" s="101"/>
      <c r="N72" s="101"/>
      <c r="O72" s="101"/>
      <c r="P72" s="101"/>
      <c r="Q72" s="101"/>
      <c r="R72" s="101"/>
      <c r="S72" s="101"/>
      <c r="T72" s="101"/>
    </row>
    <row r="73" spans="2:20" s="78" customFormat="1" ht="47.25" customHeight="1">
      <c r="B73" s="934" t="s">
        <v>167</v>
      </c>
      <c r="C73" s="940"/>
      <c r="D73" s="160"/>
      <c r="E73" s="1050" t="s">
        <v>71</v>
      </c>
      <c r="F73" s="1050"/>
      <c r="G73" s="1050"/>
      <c r="H73" s="1050"/>
      <c r="I73" s="1050"/>
      <c r="J73" s="101"/>
      <c r="K73" s="1020"/>
      <c r="L73" s="1021"/>
      <c r="M73" s="1021"/>
      <c r="N73" s="1021"/>
      <c r="O73" s="1021"/>
      <c r="P73" s="1021"/>
      <c r="Q73" s="1021"/>
      <c r="R73" s="1021"/>
      <c r="S73" s="101"/>
      <c r="T73" s="101"/>
    </row>
    <row r="74" spans="2:20" s="78" customFormat="1" ht="25.5" customHeight="1">
      <c r="B74" s="934" t="s">
        <v>168</v>
      </c>
      <c r="C74" s="940"/>
      <c r="D74" s="161"/>
      <c r="E74" s="1050" t="s">
        <v>663</v>
      </c>
      <c r="F74" s="1050"/>
      <c r="G74" s="1050"/>
      <c r="H74" s="1050"/>
      <c r="I74" s="1050"/>
      <c r="J74" s="101"/>
      <c r="K74" s="1075"/>
      <c r="L74" s="1075"/>
      <c r="M74" s="1075"/>
      <c r="N74" s="1075"/>
      <c r="O74" s="1075"/>
      <c r="P74" s="1075"/>
      <c r="Q74" s="1075"/>
      <c r="R74" s="1075"/>
      <c r="S74" s="101"/>
      <c r="T74" s="101"/>
    </row>
    <row r="75" spans="2:20" s="78" customFormat="1" ht="24" customHeight="1">
      <c r="B75" s="939" t="s">
        <v>325</v>
      </c>
      <c r="C75" s="939"/>
      <c r="D75" s="939"/>
      <c r="E75" s="1050" t="s">
        <v>619</v>
      </c>
      <c r="F75" s="1050"/>
      <c r="G75" s="1050"/>
      <c r="H75" s="1050"/>
      <c r="I75" s="1050"/>
      <c r="J75" s="101"/>
      <c r="K75" s="101"/>
      <c r="L75" s="101"/>
      <c r="M75" s="101"/>
      <c r="N75" s="101"/>
      <c r="O75" s="101"/>
      <c r="P75" s="101"/>
      <c r="Q75" s="101"/>
      <c r="R75" s="101"/>
      <c r="S75" s="101"/>
      <c r="T75" s="101"/>
    </row>
    <row r="76" spans="2:20" s="78" customFormat="1" ht="12" customHeight="1">
      <c r="B76" s="181"/>
      <c r="C76" s="181"/>
      <c r="D76" s="181"/>
      <c r="E76" s="182"/>
      <c r="F76" s="182"/>
      <c r="G76" s="182"/>
      <c r="H76" s="182"/>
      <c r="I76" s="182"/>
      <c r="J76" s="101"/>
      <c r="K76" s="101"/>
      <c r="L76" s="101"/>
      <c r="M76" s="101"/>
      <c r="N76" s="101"/>
      <c r="O76" s="101"/>
      <c r="P76" s="101"/>
      <c r="Q76" s="101"/>
      <c r="R76" s="101"/>
      <c r="S76" s="101"/>
      <c r="T76" s="101"/>
    </row>
    <row r="77" spans="2:20" s="78" customFormat="1" ht="12.75">
      <c r="B77" s="183" t="s">
        <v>838</v>
      </c>
      <c r="C77" s="184"/>
      <c r="D77" s="186"/>
      <c r="E77" s="187"/>
      <c r="F77" s="186"/>
      <c r="G77" s="186"/>
      <c r="H77" s="186"/>
      <c r="I77" s="186"/>
      <c r="J77" s="101"/>
      <c r="K77" s="101"/>
      <c r="L77" s="101"/>
      <c r="M77" s="101"/>
      <c r="N77" s="101"/>
      <c r="O77" s="101"/>
      <c r="P77" s="101"/>
      <c r="Q77" s="101"/>
      <c r="R77" s="101"/>
      <c r="S77" s="101"/>
      <c r="T77" s="101"/>
    </row>
    <row r="78" spans="2:20" s="78" customFormat="1" ht="25.5" customHeight="1">
      <c r="B78" s="1068" t="s">
        <v>787</v>
      </c>
      <c r="C78" s="1069"/>
      <c r="D78" s="1070"/>
      <c r="E78" s="1068" t="s">
        <v>786</v>
      </c>
      <c r="F78" s="1069"/>
      <c r="G78" s="1070"/>
      <c r="H78" s="1071" t="s">
        <v>785</v>
      </c>
      <c r="I78" s="1071"/>
      <c r="J78" s="101"/>
      <c r="K78" s="101"/>
      <c r="L78" s="101"/>
      <c r="M78" s="101"/>
      <c r="N78" s="101"/>
      <c r="O78" s="101"/>
      <c r="P78" s="101"/>
      <c r="Q78" s="101"/>
      <c r="R78" s="101"/>
      <c r="S78" s="101"/>
      <c r="T78" s="101"/>
    </row>
    <row r="79" spans="2:20" s="78" customFormat="1" ht="27" customHeight="1">
      <c r="B79" s="919" t="s">
        <v>621</v>
      </c>
      <c r="C79" s="919"/>
      <c r="D79" s="919"/>
      <c r="E79" s="919" t="s">
        <v>621</v>
      </c>
      <c r="F79" s="919"/>
      <c r="G79" s="919"/>
      <c r="H79" s="919" t="s">
        <v>620</v>
      </c>
      <c r="I79" s="919"/>
      <c r="J79" s="101"/>
      <c r="K79" s="101"/>
      <c r="L79" s="101"/>
      <c r="M79" s="101"/>
      <c r="N79" s="101"/>
      <c r="O79" s="101"/>
      <c r="P79" s="101"/>
      <c r="Q79" s="101"/>
      <c r="R79" s="101"/>
      <c r="S79" s="101"/>
      <c r="T79" s="101"/>
    </row>
    <row r="80" spans="2:20" s="78" customFormat="1" ht="32.25" customHeight="1">
      <c r="B80" s="919" t="s">
        <v>621</v>
      </c>
      <c r="C80" s="919"/>
      <c r="D80" s="919"/>
      <c r="E80" s="919" t="s">
        <v>621</v>
      </c>
      <c r="F80" s="919"/>
      <c r="G80" s="919"/>
      <c r="H80" s="919" t="s">
        <v>620</v>
      </c>
      <c r="I80" s="919"/>
      <c r="J80" s="101"/>
      <c r="K80" s="101"/>
      <c r="L80" s="101"/>
      <c r="M80" s="101"/>
      <c r="N80" s="101"/>
      <c r="O80" s="101"/>
      <c r="P80" s="101"/>
      <c r="Q80" s="101"/>
      <c r="R80" s="101"/>
      <c r="S80" s="101"/>
      <c r="T80" s="101"/>
    </row>
    <row r="81" spans="2:20" s="78" customFormat="1" ht="32.25" customHeight="1">
      <c r="B81" s="919" t="s">
        <v>621</v>
      </c>
      <c r="C81" s="919"/>
      <c r="D81" s="919"/>
      <c r="E81" s="919" t="s">
        <v>621</v>
      </c>
      <c r="F81" s="919"/>
      <c r="G81" s="919"/>
      <c r="H81" s="919" t="s">
        <v>620</v>
      </c>
      <c r="I81" s="919"/>
      <c r="J81" s="101"/>
      <c r="K81" s="101"/>
      <c r="L81" s="101"/>
      <c r="M81" s="101"/>
      <c r="N81" s="101"/>
      <c r="O81" s="101"/>
      <c r="P81" s="101"/>
      <c r="Q81" s="101"/>
      <c r="R81" s="101"/>
      <c r="S81" s="101"/>
      <c r="T81" s="101"/>
    </row>
    <row r="82" spans="2:20" s="78" customFormat="1" ht="8.25" customHeight="1" hidden="1">
      <c r="B82" s="919" t="s">
        <v>621</v>
      </c>
      <c r="C82" s="919"/>
      <c r="D82" s="919"/>
      <c r="E82" s="919" t="s">
        <v>621</v>
      </c>
      <c r="F82" s="919"/>
      <c r="G82" s="919"/>
      <c r="H82" s="919" t="s">
        <v>620</v>
      </c>
      <c r="I82" s="919"/>
      <c r="J82" s="101"/>
      <c r="K82" s="101"/>
      <c r="L82" s="101"/>
      <c r="M82" s="101"/>
      <c r="N82" s="101"/>
      <c r="O82" s="101"/>
      <c r="P82" s="101"/>
      <c r="Q82" s="101"/>
      <c r="R82" s="101"/>
      <c r="S82" s="101"/>
      <c r="T82" s="101"/>
    </row>
    <row r="83" spans="2:20" s="78" customFormat="1" ht="9" customHeight="1">
      <c r="B83" s="189"/>
      <c r="C83" s="189"/>
      <c r="D83" s="189"/>
      <c r="E83" s="189"/>
      <c r="F83" s="189"/>
      <c r="G83" s="189"/>
      <c r="H83" s="189"/>
      <c r="I83" s="189"/>
      <c r="J83" s="101"/>
      <c r="K83" s="101"/>
      <c r="L83" s="101"/>
      <c r="M83" s="101"/>
      <c r="N83" s="101"/>
      <c r="O83" s="101"/>
      <c r="P83" s="101"/>
      <c r="Q83" s="101"/>
      <c r="R83" s="101"/>
      <c r="S83" s="101"/>
      <c r="T83" s="101"/>
    </row>
    <row r="84" spans="2:20" s="191" customFormat="1" ht="15.75">
      <c r="B84" s="1033" t="s">
        <v>197</v>
      </c>
      <c r="C84" s="1033"/>
      <c r="D84" s="1033"/>
      <c r="E84" s="1033"/>
      <c r="F84" s="1033"/>
      <c r="G84" s="1033"/>
      <c r="H84" s="1033"/>
      <c r="I84" s="1033"/>
      <c r="J84" s="190"/>
      <c r="K84" s="190"/>
      <c r="L84" s="190"/>
      <c r="M84" s="190"/>
      <c r="N84" s="190"/>
      <c r="O84" s="190"/>
      <c r="P84" s="190"/>
      <c r="Q84" s="190"/>
      <c r="R84" s="190"/>
      <c r="S84" s="190"/>
      <c r="T84" s="190"/>
    </row>
    <row r="85" spans="2:20" s="109" customFormat="1" ht="6" customHeight="1">
      <c r="B85" s="1067"/>
      <c r="C85" s="1067"/>
      <c r="D85" s="1067"/>
      <c r="E85" s="1067"/>
      <c r="F85" s="1067"/>
      <c r="G85" s="1067"/>
      <c r="H85" s="1067"/>
      <c r="I85" s="1067"/>
      <c r="J85" s="108"/>
      <c r="K85" s="108"/>
      <c r="L85" s="108"/>
      <c r="M85" s="108"/>
      <c r="N85" s="108"/>
      <c r="O85" s="108"/>
      <c r="P85" s="108"/>
      <c r="Q85" s="108"/>
      <c r="R85" s="108"/>
      <c r="S85" s="108"/>
      <c r="T85" s="108"/>
    </row>
    <row r="86" spans="2:9" s="101" customFormat="1" ht="12.75">
      <c r="B86" s="869" t="s">
        <v>816</v>
      </c>
      <c r="C86" s="869"/>
      <c r="D86" s="869"/>
      <c r="E86" s="192"/>
      <c r="F86" s="78"/>
      <c r="G86" s="78"/>
      <c r="H86" s="78"/>
      <c r="I86" s="78"/>
    </row>
    <row r="87" spans="2:5" s="101" customFormat="1" ht="5.25" customHeight="1">
      <c r="B87" s="193"/>
      <c r="C87" s="193"/>
      <c r="D87" s="193"/>
      <c r="E87" s="194"/>
    </row>
    <row r="88" spans="2:20" s="78" customFormat="1" ht="23.25" customHeight="1">
      <c r="B88" s="959" t="str">
        <f>'Modif dossier'!$C$20</f>
        <v>Nombre d'adhérents licenciés de l’année 2012 ou saison sportive 2011/2012, à jour de la cotisation statutaire au 31 décembre de l'année écoulée.</v>
      </c>
      <c r="C88" s="959"/>
      <c r="D88" s="959"/>
      <c r="E88" s="959"/>
      <c r="F88" s="959"/>
      <c r="G88" s="959"/>
      <c r="H88" s="959"/>
      <c r="I88" s="959"/>
      <c r="J88" s="101"/>
      <c r="K88" s="101"/>
      <c r="L88" s="101"/>
      <c r="M88" s="101"/>
      <c r="N88" s="101"/>
      <c r="O88" s="101"/>
      <c r="P88" s="101"/>
      <c r="Q88" s="101"/>
      <c r="R88" s="101"/>
      <c r="S88" s="101"/>
      <c r="T88" s="101"/>
    </row>
    <row r="89" spans="2:20" s="78" customFormat="1" ht="12.75">
      <c r="B89" s="195"/>
      <c r="C89" s="931" t="s">
        <v>754</v>
      </c>
      <c r="D89" s="931"/>
      <c r="E89" s="931" t="s">
        <v>755</v>
      </c>
      <c r="F89" s="931"/>
      <c r="G89" s="1066" t="s">
        <v>753</v>
      </c>
      <c r="H89" s="1066"/>
      <c r="I89" s="196"/>
      <c r="J89" s="197"/>
      <c r="K89" s="101"/>
      <c r="L89" s="101"/>
      <c r="M89" s="101"/>
      <c r="N89" s="101"/>
      <c r="O89" s="101"/>
      <c r="P89" s="101"/>
      <c r="Q89" s="101"/>
      <c r="R89" s="101"/>
      <c r="S89" s="101"/>
      <c r="T89" s="101"/>
    </row>
    <row r="90" spans="2:20" s="78" customFormat="1" ht="23.25" customHeight="1">
      <c r="B90" s="111" t="s">
        <v>753</v>
      </c>
      <c r="C90" s="919" t="s">
        <v>626</v>
      </c>
      <c r="D90" s="919"/>
      <c r="E90" s="919" t="s">
        <v>626</v>
      </c>
      <c r="F90" s="919"/>
      <c r="G90" s="989" t="s">
        <v>626</v>
      </c>
      <c r="H90" s="1019"/>
      <c r="I90" s="990"/>
      <c r="J90" s="101"/>
      <c r="K90" s="101"/>
      <c r="L90" s="101"/>
      <c r="M90" s="101"/>
      <c r="N90" s="101"/>
      <c r="O90" s="101"/>
      <c r="P90" s="101"/>
      <c r="Q90" s="101"/>
      <c r="R90" s="101"/>
      <c r="S90" s="101"/>
      <c r="T90" s="101"/>
    </row>
    <row r="91" spans="2:20" s="78" customFormat="1" ht="21" customHeight="1">
      <c r="B91" s="198" t="s">
        <v>939</v>
      </c>
      <c r="C91" s="1062"/>
      <c r="D91" s="1062"/>
      <c r="E91" s="1062"/>
      <c r="F91" s="1062"/>
      <c r="G91" s="989" t="s">
        <v>626</v>
      </c>
      <c r="H91" s="1019"/>
      <c r="I91" s="990"/>
      <c r="J91" s="200"/>
      <c r="K91" s="101"/>
      <c r="L91" s="101"/>
      <c r="M91" s="101"/>
      <c r="N91" s="101"/>
      <c r="O91" s="101"/>
      <c r="P91" s="101"/>
      <c r="Q91" s="101"/>
      <c r="R91" s="101"/>
      <c r="S91" s="101"/>
      <c r="T91" s="101"/>
    </row>
    <row r="92" spans="2:20" s="78" customFormat="1" ht="21" customHeight="1">
      <c r="B92" s="196"/>
      <c r="C92" s="201"/>
      <c r="D92" s="201"/>
      <c r="E92" s="202"/>
      <c r="F92" s="201"/>
      <c r="G92" s="201"/>
      <c r="H92" s="201"/>
      <c r="I92" s="201"/>
      <c r="J92" s="101"/>
      <c r="K92" s="101"/>
      <c r="L92" s="101"/>
      <c r="M92" s="101"/>
      <c r="N92" s="101"/>
      <c r="O92" s="101"/>
      <c r="P92" s="101"/>
      <c r="Q92" s="101"/>
      <c r="R92" s="101"/>
      <c r="S92" s="101"/>
      <c r="T92" s="101"/>
    </row>
    <row r="93" spans="2:20" s="78" customFormat="1" ht="25.5" customHeight="1">
      <c r="B93" s="1063" t="s">
        <v>627</v>
      </c>
      <c r="C93" s="1064"/>
      <c r="D93" s="1064"/>
      <c r="E93" s="1065"/>
      <c r="F93" s="1056" t="s">
        <v>628</v>
      </c>
      <c r="G93" s="1056"/>
      <c r="H93" s="1056"/>
      <c r="I93" s="1060"/>
      <c r="J93" s="101"/>
      <c r="K93" s="101"/>
      <c r="L93" s="101"/>
      <c r="M93" s="101"/>
      <c r="N93" s="101"/>
      <c r="O93" s="101"/>
      <c r="P93" s="101"/>
      <c r="Q93" s="101"/>
      <c r="R93" s="101"/>
      <c r="S93" s="101"/>
      <c r="T93" s="101"/>
    </row>
    <row r="94" spans="3:20" s="78" customFormat="1" ht="12.75">
      <c r="C94" s="201"/>
      <c r="D94" s="95"/>
      <c r="E94" s="203"/>
      <c r="F94" s="204"/>
      <c r="G94" s="204"/>
      <c r="H94" s="205"/>
      <c r="I94" s="95"/>
      <c r="J94" s="101"/>
      <c r="K94" s="101"/>
      <c r="L94" s="101"/>
      <c r="M94" s="101"/>
      <c r="N94" s="101"/>
      <c r="O94" s="101"/>
      <c r="P94" s="101"/>
      <c r="Q94" s="101"/>
      <c r="R94" s="101"/>
      <c r="S94" s="101"/>
      <c r="T94" s="101"/>
    </row>
    <row r="95" spans="2:20" s="78" customFormat="1" ht="12.75">
      <c r="B95" s="869" t="s">
        <v>817</v>
      </c>
      <c r="C95" s="869"/>
      <c r="D95" s="869"/>
      <c r="E95" s="192"/>
      <c r="J95" s="101"/>
      <c r="K95" s="101"/>
      <c r="L95" s="101"/>
      <c r="M95" s="101"/>
      <c r="N95" s="101"/>
      <c r="O95" s="101"/>
      <c r="P95" s="101"/>
      <c r="Q95" s="101"/>
      <c r="R95" s="101"/>
      <c r="S95" s="101"/>
      <c r="T95" s="101"/>
    </row>
    <row r="96" spans="2:20" s="78" customFormat="1" ht="12.75">
      <c r="B96" s="959" t="s">
        <v>629</v>
      </c>
      <c r="C96" s="959"/>
      <c r="D96" s="959"/>
      <c r="E96" s="959"/>
      <c r="F96" s="206"/>
      <c r="G96" s="207"/>
      <c r="H96" s="207"/>
      <c r="I96" s="207"/>
      <c r="J96" s="101"/>
      <c r="K96" s="101"/>
      <c r="L96" s="101"/>
      <c r="M96" s="101"/>
      <c r="N96" s="101"/>
      <c r="O96" s="101"/>
      <c r="P96" s="101"/>
      <c r="Q96" s="101"/>
      <c r="R96" s="101"/>
      <c r="S96" s="101"/>
      <c r="T96" s="101"/>
    </row>
    <row r="97" spans="2:20" s="78" customFormat="1" ht="12.75">
      <c r="B97" s="206" t="s">
        <v>754</v>
      </c>
      <c r="C97" s="206" t="s">
        <v>755</v>
      </c>
      <c r="D97" s="931" t="s">
        <v>753</v>
      </c>
      <c r="E97" s="931"/>
      <c r="F97" s="206"/>
      <c r="G97" s="207"/>
      <c r="H97" s="207"/>
      <c r="I97" s="207"/>
      <c r="J97" s="101"/>
      <c r="K97" s="101"/>
      <c r="L97" s="101"/>
      <c r="M97" s="101"/>
      <c r="N97" s="101"/>
      <c r="O97" s="101"/>
      <c r="P97" s="101"/>
      <c r="Q97" s="101"/>
      <c r="R97" s="101"/>
      <c r="S97" s="101"/>
      <c r="T97" s="101"/>
    </row>
    <row r="98" spans="2:20" s="78" customFormat="1" ht="12.75">
      <c r="B98" s="208"/>
      <c r="C98" s="208"/>
      <c r="D98" s="919" t="s">
        <v>626</v>
      </c>
      <c r="E98" s="919"/>
      <c r="F98" s="919"/>
      <c r="G98" s="919"/>
      <c r="H98" s="207"/>
      <c r="I98" s="207"/>
      <c r="J98" s="101"/>
      <c r="K98" s="101"/>
      <c r="L98" s="101"/>
      <c r="M98" s="101"/>
      <c r="N98" s="101"/>
      <c r="O98" s="101"/>
      <c r="P98" s="101"/>
      <c r="Q98" s="101"/>
      <c r="R98" s="101"/>
      <c r="S98" s="101"/>
      <c r="T98" s="101"/>
    </row>
    <row r="99" spans="3:20" s="78" customFormat="1" ht="12.75">
      <c r="C99" s="207"/>
      <c r="E99" s="207"/>
      <c r="G99" s="207"/>
      <c r="H99" s="207"/>
      <c r="I99" s="207"/>
      <c r="J99" s="101"/>
      <c r="K99" s="101"/>
      <c r="L99" s="101"/>
      <c r="M99" s="101"/>
      <c r="N99" s="101"/>
      <c r="O99" s="101"/>
      <c r="P99" s="101"/>
      <c r="Q99" s="101"/>
      <c r="R99" s="101"/>
      <c r="S99" s="101"/>
      <c r="T99" s="101"/>
    </row>
    <row r="100" spans="2:20" s="78" customFormat="1" ht="12.75">
      <c r="B100" s="869" t="s">
        <v>181</v>
      </c>
      <c r="C100" s="869"/>
      <c r="D100" s="869"/>
      <c r="E100" s="192"/>
      <c r="J100" s="101"/>
      <c r="K100" s="101"/>
      <c r="L100" s="101"/>
      <c r="M100" s="101"/>
      <c r="N100" s="101"/>
      <c r="O100" s="101"/>
      <c r="P100" s="101"/>
      <c r="Q100" s="101"/>
      <c r="R100" s="101"/>
      <c r="S100" s="101"/>
      <c r="T100" s="101"/>
    </row>
    <row r="101" spans="2:20" s="109" customFormat="1" ht="30.75" customHeight="1">
      <c r="B101" s="959" t="s">
        <v>622</v>
      </c>
      <c r="C101" s="959"/>
      <c r="D101" s="959"/>
      <c r="E101" s="959"/>
      <c r="F101" s="959"/>
      <c r="G101" s="959"/>
      <c r="H101" s="959"/>
      <c r="I101" s="959"/>
      <c r="J101" s="108"/>
      <c r="K101" s="108"/>
      <c r="L101" s="108"/>
      <c r="M101" s="108"/>
      <c r="N101" s="108"/>
      <c r="O101" s="108"/>
      <c r="P101" s="108"/>
      <c r="Q101" s="108"/>
      <c r="R101" s="108"/>
      <c r="S101" s="108"/>
      <c r="T101" s="108"/>
    </row>
    <row r="102" spans="2:20" s="109" customFormat="1" ht="12.75">
      <c r="B102" s="158" t="s">
        <v>623</v>
      </c>
      <c r="C102" s="155"/>
      <c r="D102" s="156"/>
      <c r="E102" s="1050" t="s">
        <v>624</v>
      </c>
      <c r="F102" s="1050"/>
      <c r="G102" s="1050"/>
      <c r="H102" s="1050"/>
      <c r="I102" s="1050"/>
      <c r="J102" s="108"/>
      <c r="K102" s="108"/>
      <c r="L102" s="108"/>
      <c r="M102" s="108"/>
      <c r="N102" s="108"/>
      <c r="O102" s="108"/>
      <c r="P102" s="108"/>
      <c r="Q102" s="108"/>
      <c r="R102" s="108"/>
      <c r="S102" s="108"/>
      <c r="T102" s="108"/>
    </row>
    <row r="103" spans="2:20" s="109" customFormat="1" ht="12.75" customHeight="1">
      <c r="B103" s="158" t="s">
        <v>625</v>
      </c>
      <c r="C103" s="155"/>
      <c r="D103" s="156"/>
      <c r="E103" s="1050" t="s">
        <v>940</v>
      </c>
      <c r="F103" s="1050"/>
      <c r="G103" s="1050"/>
      <c r="H103" s="1050"/>
      <c r="I103" s="1050"/>
      <c r="J103" s="108"/>
      <c r="K103" s="108"/>
      <c r="L103" s="108"/>
      <c r="M103" s="108"/>
      <c r="N103" s="108"/>
      <c r="O103" s="108"/>
      <c r="P103" s="108"/>
      <c r="Q103" s="108"/>
      <c r="R103" s="108"/>
      <c r="S103" s="108"/>
      <c r="T103" s="108"/>
    </row>
    <row r="104" spans="2:20" s="78" customFormat="1" ht="5.25" customHeight="1">
      <c r="B104" s="209"/>
      <c r="C104" s="209"/>
      <c r="D104" s="209"/>
      <c r="E104" s="210"/>
      <c r="F104" s="211"/>
      <c r="G104" s="209"/>
      <c r="H104" s="209"/>
      <c r="I104" s="109"/>
      <c r="J104" s="101"/>
      <c r="K104" s="101"/>
      <c r="L104" s="101"/>
      <c r="M104" s="101"/>
      <c r="N104" s="101"/>
      <c r="O104" s="101"/>
      <c r="P104" s="101"/>
      <c r="Q104" s="101"/>
      <c r="R104" s="101"/>
      <c r="S104" s="101"/>
      <c r="T104" s="101"/>
    </row>
    <row r="105" spans="2:20" s="78" customFormat="1" ht="14.25" customHeight="1">
      <c r="B105" s="869" t="s">
        <v>941</v>
      </c>
      <c r="C105" s="869"/>
      <c r="D105" s="869"/>
      <c r="E105" s="869"/>
      <c r="F105" s="207"/>
      <c r="G105" s="207"/>
      <c r="H105" s="207"/>
      <c r="I105" s="207"/>
      <c r="J105" s="101"/>
      <c r="K105" s="101"/>
      <c r="L105" s="101"/>
      <c r="M105" s="101"/>
      <c r="N105" s="101"/>
      <c r="O105" s="101"/>
      <c r="P105" s="101"/>
      <c r="Q105" s="101"/>
      <c r="R105" s="101"/>
      <c r="S105" s="101"/>
      <c r="T105" s="101"/>
    </row>
    <row r="106" spans="2:9" s="101" customFormat="1" ht="6" customHeight="1">
      <c r="B106" s="193"/>
      <c r="C106" s="193"/>
      <c r="D106" s="193"/>
      <c r="E106" s="193"/>
      <c r="F106" s="212"/>
      <c r="G106" s="212"/>
      <c r="H106" s="212"/>
      <c r="I106" s="212"/>
    </row>
    <row r="107" spans="2:20" s="215" customFormat="1" ht="34.5" customHeight="1">
      <c r="B107" s="972" t="s">
        <v>958</v>
      </c>
      <c r="C107" s="972"/>
      <c r="D107" s="972"/>
      <c r="E107" s="972"/>
      <c r="F107" s="972"/>
      <c r="G107" s="972"/>
      <c r="H107" s="972"/>
      <c r="I107" s="972"/>
      <c r="J107" s="214"/>
      <c r="K107" s="214"/>
      <c r="L107" s="214"/>
      <c r="M107" s="214"/>
      <c r="N107" s="214"/>
      <c r="O107" s="214"/>
      <c r="P107" s="214"/>
      <c r="Q107" s="214"/>
      <c r="R107" s="214"/>
      <c r="S107" s="214"/>
      <c r="T107" s="214"/>
    </row>
    <row r="108" spans="2:20" s="215" customFormat="1" ht="12.75">
      <c r="B108" s="959" t="s">
        <v>631</v>
      </c>
      <c r="C108" s="959"/>
      <c r="D108" s="959"/>
      <c r="E108" s="959"/>
      <c r="F108" s="959"/>
      <c r="G108" s="959"/>
      <c r="J108" s="214"/>
      <c r="K108" s="214"/>
      <c r="L108" s="214"/>
      <c r="M108" s="214"/>
      <c r="N108" s="214"/>
      <c r="O108" s="214"/>
      <c r="P108" s="214"/>
      <c r="Q108" s="214"/>
      <c r="R108" s="214"/>
      <c r="S108" s="214"/>
      <c r="T108" s="214"/>
    </row>
    <row r="109" spans="2:20" s="215" customFormat="1" ht="12.75">
      <c r="B109" s="959" t="s">
        <v>632</v>
      </c>
      <c r="C109" s="959"/>
      <c r="D109" s="959"/>
      <c r="E109" s="959"/>
      <c r="F109" s="959"/>
      <c r="G109" s="959"/>
      <c r="J109" s="214"/>
      <c r="K109" s="214"/>
      <c r="L109" s="214"/>
      <c r="M109" s="214"/>
      <c r="N109" s="214"/>
      <c r="O109" s="214"/>
      <c r="P109" s="214"/>
      <c r="Q109" s="214"/>
      <c r="R109" s="214"/>
      <c r="S109" s="214"/>
      <c r="T109" s="214"/>
    </row>
    <row r="110" spans="2:20" s="78" customFormat="1" ht="6" customHeight="1">
      <c r="B110" s="76"/>
      <c r="C110" s="76"/>
      <c r="D110" s="76"/>
      <c r="E110" s="192"/>
      <c r="J110" s="101"/>
      <c r="K110" s="101"/>
      <c r="L110" s="101"/>
      <c r="M110" s="101"/>
      <c r="N110" s="101"/>
      <c r="O110" s="101"/>
      <c r="P110" s="101"/>
      <c r="Q110" s="101"/>
      <c r="R110" s="101"/>
      <c r="S110" s="101"/>
      <c r="T110" s="101"/>
    </row>
    <row r="111" spans="2:20" s="78" customFormat="1" ht="12.75">
      <c r="B111" s="216" t="s">
        <v>537</v>
      </c>
      <c r="C111" s="959" t="s">
        <v>630</v>
      </c>
      <c r="D111" s="959"/>
      <c r="E111" s="959"/>
      <c r="F111" s="959"/>
      <c r="J111" s="101"/>
      <c r="K111" s="101"/>
      <c r="L111" s="101"/>
      <c r="M111" s="101"/>
      <c r="N111" s="101"/>
      <c r="O111" s="101"/>
      <c r="P111" s="101"/>
      <c r="Q111" s="101"/>
      <c r="R111" s="101"/>
      <c r="S111" s="101"/>
      <c r="T111" s="101"/>
    </row>
    <row r="112" spans="2:20" s="78" customFormat="1" ht="14.25" customHeight="1">
      <c r="B112" s="196"/>
      <c r="C112" s="196"/>
      <c r="D112" s="931" t="s">
        <v>754</v>
      </c>
      <c r="E112" s="931"/>
      <c r="F112" s="931" t="s">
        <v>755</v>
      </c>
      <c r="G112" s="931"/>
      <c r="H112" s="931" t="s">
        <v>753</v>
      </c>
      <c r="I112" s="931"/>
      <c r="J112" s="101"/>
      <c r="K112" s="101"/>
      <c r="L112" s="101"/>
      <c r="M112" s="101"/>
      <c r="N112" s="101"/>
      <c r="O112" s="101"/>
      <c r="P112" s="101"/>
      <c r="Q112" s="101"/>
      <c r="R112" s="101"/>
      <c r="S112" s="101"/>
      <c r="T112" s="101"/>
    </row>
    <row r="113" spans="2:20" s="78" customFormat="1" ht="6.75" customHeight="1">
      <c r="B113" s="939" t="s">
        <v>753</v>
      </c>
      <c r="C113" s="939"/>
      <c r="D113" s="919" t="s">
        <v>626</v>
      </c>
      <c r="E113" s="919"/>
      <c r="F113" s="919" t="s">
        <v>626</v>
      </c>
      <c r="G113" s="919"/>
      <c r="H113" s="919" t="s">
        <v>626</v>
      </c>
      <c r="I113" s="919"/>
      <c r="J113" s="101"/>
      <c r="K113" s="101"/>
      <c r="L113" s="101"/>
      <c r="M113" s="101"/>
      <c r="N113" s="101"/>
      <c r="O113" s="101"/>
      <c r="P113" s="101"/>
      <c r="Q113" s="101"/>
      <c r="R113" s="101"/>
      <c r="S113" s="101"/>
      <c r="T113" s="101"/>
    </row>
    <row r="114" spans="2:20" s="78" customFormat="1" ht="18" customHeight="1">
      <c r="B114" s="939"/>
      <c r="C114" s="939"/>
      <c r="D114" s="919"/>
      <c r="E114" s="919"/>
      <c r="F114" s="919"/>
      <c r="G114" s="919"/>
      <c r="H114" s="919"/>
      <c r="I114" s="919"/>
      <c r="J114" s="101"/>
      <c r="K114" s="101"/>
      <c r="L114" s="101"/>
      <c r="M114" s="101"/>
      <c r="N114" s="101"/>
      <c r="O114" s="101"/>
      <c r="P114" s="101"/>
      <c r="Q114" s="101"/>
      <c r="R114" s="101"/>
      <c r="S114" s="101"/>
      <c r="T114" s="101"/>
    </row>
    <row r="115" spans="2:20" s="78" customFormat="1" ht="12.75" customHeight="1">
      <c r="B115" s="1076" t="s">
        <v>534</v>
      </c>
      <c r="C115" s="1077"/>
      <c r="D115" s="919" t="s">
        <v>633</v>
      </c>
      <c r="E115" s="919"/>
      <c r="F115" s="919" t="s">
        <v>633</v>
      </c>
      <c r="G115" s="919"/>
      <c r="H115" s="919" t="s">
        <v>626</v>
      </c>
      <c r="I115" s="919"/>
      <c r="J115" s="101"/>
      <c r="K115" s="101"/>
      <c r="L115" s="101"/>
      <c r="M115" s="101"/>
      <c r="N115" s="101"/>
      <c r="O115" s="101"/>
      <c r="P115" s="101"/>
      <c r="Q115" s="101"/>
      <c r="R115" s="101"/>
      <c r="S115" s="101"/>
      <c r="T115" s="101"/>
    </row>
    <row r="116" spans="2:20" s="78" customFormat="1" ht="12.75" customHeight="1">
      <c r="B116" s="218" t="s">
        <v>634</v>
      </c>
      <c r="C116" s="219"/>
      <c r="D116" s="919"/>
      <c r="E116" s="919"/>
      <c r="F116" s="919"/>
      <c r="G116" s="919"/>
      <c r="H116" s="919"/>
      <c r="I116" s="919"/>
      <c r="J116" s="101"/>
      <c r="K116" s="101"/>
      <c r="L116" s="101"/>
      <c r="M116" s="101"/>
      <c r="N116" s="101"/>
      <c r="O116" s="101"/>
      <c r="P116" s="101"/>
      <c r="Q116" s="101"/>
      <c r="R116" s="101"/>
      <c r="S116" s="101"/>
      <c r="T116" s="101"/>
    </row>
    <row r="117" spans="2:20" s="78" customFormat="1" ht="12.75" customHeight="1">
      <c r="B117" s="220" t="s">
        <v>535</v>
      </c>
      <c r="C117" s="221"/>
      <c r="D117" s="919" t="s">
        <v>633</v>
      </c>
      <c r="E117" s="919"/>
      <c r="F117" s="919" t="s">
        <v>633</v>
      </c>
      <c r="G117" s="919"/>
      <c r="H117" s="919" t="s">
        <v>626</v>
      </c>
      <c r="I117" s="919"/>
      <c r="J117" s="101"/>
      <c r="K117" s="101"/>
      <c r="L117" s="101"/>
      <c r="M117" s="101"/>
      <c r="N117" s="101"/>
      <c r="O117" s="101"/>
      <c r="P117" s="101"/>
      <c r="Q117" s="101"/>
      <c r="R117" s="101"/>
      <c r="S117" s="101"/>
      <c r="T117" s="101"/>
    </row>
    <row r="118" spans="2:20" s="78" customFormat="1" ht="11.25" customHeight="1">
      <c r="B118" s="925" t="s">
        <v>635</v>
      </c>
      <c r="C118" s="926"/>
      <c r="D118" s="919"/>
      <c r="E118" s="919"/>
      <c r="F118" s="919"/>
      <c r="G118" s="919"/>
      <c r="H118" s="919"/>
      <c r="I118" s="919"/>
      <c r="J118" s="101"/>
      <c r="K118" s="101"/>
      <c r="L118" s="101"/>
      <c r="M118" s="101"/>
      <c r="N118" s="101"/>
      <c r="O118" s="101"/>
      <c r="P118" s="101"/>
      <c r="Q118" s="101"/>
      <c r="R118" s="101"/>
      <c r="S118" s="101"/>
      <c r="T118" s="101"/>
    </row>
    <row r="119" spans="2:20" s="78" customFormat="1" ht="7.5" customHeight="1">
      <c r="B119" s="201"/>
      <c r="C119" s="95"/>
      <c r="D119" s="222"/>
      <c r="E119" s="222"/>
      <c r="F119" s="222"/>
      <c r="G119" s="222"/>
      <c r="H119" s="222"/>
      <c r="I119" s="222"/>
      <c r="J119" s="101"/>
      <c r="K119" s="101"/>
      <c r="L119" s="101"/>
      <c r="M119" s="101"/>
      <c r="N119" s="101"/>
      <c r="O119" s="101"/>
      <c r="P119" s="101"/>
      <c r="Q119" s="101"/>
      <c r="R119" s="101"/>
      <c r="S119" s="101"/>
      <c r="T119" s="101"/>
    </row>
    <row r="120" spans="2:20" s="78" customFormat="1" ht="12.75">
      <c r="B120" s="216" t="s">
        <v>538</v>
      </c>
      <c r="C120" s="959" t="s">
        <v>630</v>
      </c>
      <c r="D120" s="959"/>
      <c r="E120" s="959"/>
      <c r="F120" s="959"/>
      <c r="J120" s="101"/>
      <c r="K120" s="101"/>
      <c r="L120" s="101"/>
      <c r="M120" s="101"/>
      <c r="N120" s="101"/>
      <c r="O120" s="101"/>
      <c r="P120" s="101"/>
      <c r="Q120" s="101"/>
      <c r="R120" s="101"/>
      <c r="S120" s="101"/>
      <c r="T120" s="101"/>
    </row>
    <row r="121" spans="2:20" s="78" customFormat="1" ht="11.25" customHeight="1">
      <c r="B121" s="922" t="s">
        <v>557</v>
      </c>
      <c r="C121" s="923"/>
      <c r="D121" s="923"/>
      <c r="E121" s="203"/>
      <c r="F121" s="95"/>
      <c r="G121" s="223"/>
      <c r="H121" s="95"/>
      <c r="I121" s="95"/>
      <c r="J121" s="217"/>
      <c r="K121" s="97"/>
      <c r="L121" s="101"/>
      <c r="M121" s="101"/>
      <c r="N121" s="101"/>
      <c r="O121" s="101"/>
      <c r="P121" s="101"/>
      <c r="Q121" s="101"/>
      <c r="R121" s="101"/>
      <c r="S121" s="101"/>
      <c r="T121" s="101"/>
    </row>
    <row r="122" spans="2:20" s="78" customFormat="1" ht="14.25" customHeight="1">
      <c r="B122" s="224"/>
      <c r="C122" s="225"/>
      <c r="D122" s="931" t="s">
        <v>754</v>
      </c>
      <c r="E122" s="931"/>
      <c r="F122" s="931" t="s">
        <v>755</v>
      </c>
      <c r="G122" s="931"/>
      <c r="H122" s="931" t="s">
        <v>753</v>
      </c>
      <c r="I122" s="931"/>
      <c r="J122" s="101"/>
      <c r="K122" s="101"/>
      <c r="L122" s="101"/>
      <c r="M122" s="101"/>
      <c r="N122" s="101"/>
      <c r="O122" s="101"/>
      <c r="P122" s="101"/>
      <c r="Q122" s="101"/>
      <c r="R122" s="101"/>
      <c r="S122" s="101"/>
      <c r="T122" s="101"/>
    </row>
    <row r="123" spans="2:20" s="78" customFormat="1" ht="6.75" customHeight="1">
      <c r="B123" s="938"/>
      <c r="C123" s="938"/>
      <c r="D123" s="919" t="s">
        <v>626</v>
      </c>
      <c r="E123" s="919"/>
      <c r="F123" s="919" t="s">
        <v>626</v>
      </c>
      <c r="G123" s="919"/>
      <c r="H123" s="919" t="s">
        <v>626</v>
      </c>
      <c r="I123" s="919"/>
      <c r="J123" s="101"/>
      <c r="K123" s="101"/>
      <c r="L123" s="101"/>
      <c r="M123" s="101"/>
      <c r="N123" s="101"/>
      <c r="O123" s="101"/>
      <c r="P123" s="101"/>
      <c r="Q123" s="101"/>
      <c r="R123" s="101"/>
      <c r="S123" s="101"/>
      <c r="T123" s="101"/>
    </row>
    <row r="124" spans="2:20" s="78" customFormat="1" ht="18" customHeight="1">
      <c r="B124" s="939"/>
      <c r="C124" s="939"/>
      <c r="D124" s="919"/>
      <c r="E124" s="919"/>
      <c r="F124" s="919"/>
      <c r="G124" s="919"/>
      <c r="H124" s="919"/>
      <c r="I124" s="919"/>
      <c r="J124" s="101"/>
      <c r="K124" s="101"/>
      <c r="L124" s="101"/>
      <c r="M124" s="101"/>
      <c r="N124" s="101"/>
      <c r="O124" s="101"/>
      <c r="P124" s="101"/>
      <c r="Q124" s="101"/>
      <c r="R124" s="101"/>
      <c r="S124" s="101"/>
      <c r="T124" s="101"/>
    </row>
    <row r="125" spans="2:20" s="78" customFormat="1" ht="12.75" customHeight="1">
      <c r="B125" s="927" t="s">
        <v>566</v>
      </c>
      <c r="C125" s="928"/>
      <c r="D125" s="919" t="s">
        <v>633</v>
      </c>
      <c r="E125" s="919"/>
      <c r="F125" s="919" t="s">
        <v>633</v>
      </c>
      <c r="G125" s="919"/>
      <c r="H125" s="919" t="s">
        <v>626</v>
      </c>
      <c r="I125" s="919"/>
      <c r="J125" s="101"/>
      <c r="K125" s="101"/>
      <c r="L125" s="101"/>
      <c r="M125" s="101"/>
      <c r="N125" s="101"/>
      <c r="O125" s="101"/>
      <c r="P125" s="101"/>
      <c r="Q125" s="101"/>
      <c r="R125" s="101"/>
      <c r="S125" s="101"/>
      <c r="T125" s="101"/>
    </row>
    <row r="126" spans="2:20" s="78" customFormat="1" ht="12.75" customHeight="1">
      <c r="B126" s="218"/>
      <c r="C126" s="219"/>
      <c r="D126" s="919"/>
      <c r="E126" s="919"/>
      <c r="F126" s="919"/>
      <c r="G126" s="919"/>
      <c r="H126" s="919"/>
      <c r="I126" s="919"/>
      <c r="J126" s="101"/>
      <c r="K126" s="101"/>
      <c r="L126" s="101"/>
      <c r="M126" s="101"/>
      <c r="N126" s="101"/>
      <c r="O126" s="101"/>
      <c r="P126" s="101"/>
      <c r="Q126" s="101"/>
      <c r="R126" s="101"/>
      <c r="S126" s="101"/>
      <c r="T126" s="101"/>
    </row>
    <row r="127" spans="2:20" s="78" customFormat="1" ht="12.75" customHeight="1">
      <c r="B127" s="927" t="s">
        <v>72</v>
      </c>
      <c r="C127" s="928"/>
      <c r="D127" s="919" t="s">
        <v>633</v>
      </c>
      <c r="E127" s="919"/>
      <c r="F127" s="919" t="s">
        <v>633</v>
      </c>
      <c r="G127" s="919"/>
      <c r="H127" s="919" t="s">
        <v>626</v>
      </c>
      <c r="I127" s="919"/>
      <c r="J127" s="101"/>
      <c r="K127" s="101"/>
      <c r="L127" s="101"/>
      <c r="M127" s="101"/>
      <c r="N127" s="101"/>
      <c r="O127" s="101"/>
      <c r="P127" s="101"/>
      <c r="Q127" s="101"/>
      <c r="R127" s="101"/>
      <c r="S127" s="101"/>
      <c r="T127" s="101"/>
    </row>
    <row r="128" spans="2:20" s="78" customFormat="1" ht="11.25" customHeight="1">
      <c r="B128" s="929"/>
      <c r="C128" s="930"/>
      <c r="D128" s="919"/>
      <c r="E128" s="919"/>
      <c r="F128" s="919"/>
      <c r="G128" s="919"/>
      <c r="H128" s="919"/>
      <c r="I128" s="919"/>
      <c r="J128" s="101"/>
      <c r="K128" s="101"/>
      <c r="L128" s="101"/>
      <c r="M128" s="101"/>
      <c r="N128" s="101"/>
      <c r="O128" s="101"/>
      <c r="P128" s="101"/>
      <c r="Q128" s="101"/>
      <c r="R128" s="101"/>
      <c r="S128" s="101"/>
      <c r="T128" s="101"/>
    </row>
    <row r="129" spans="2:20" s="78" customFormat="1" ht="13.5" customHeight="1">
      <c r="B129" s="196"/>
      <c r="C129" s="196"/>
      <c r="E129" s="226"/>
      <c r="F129" s="226"/>
      <c r="H129" s="226"/>
      <c r="I129" s="227"/>
      <c r="J129" s="101"/>
      <c r="K129" s="101"/>
      <c r="L129" s="101"/>
      <c r="M129" s="101"/>
      <c r="N129" s="101"/>
      <c r="O129" s="101"/>
      <c r="P129" s="101"/>
      <c r="Q129" s="101"/>
      <c r="R129" s="101"/>
      <c r="S129" s="101"/>
      <c r="T129" s="101"/>
    </row>
    <row r="130" spans="2:20" s="78" customFormat="1" ht="12.75" customHeight="1">
      <c r="B130" s="216" t="s">
        <v>539</v>
      </c>
      <c r="C130" s="959" t="s">
        <v>630</v>
      </c>
      <c r="D130" s="959"/>
      <c r="E130" s="959"/>
      <c r="F130" s="959"/>
      <c r="G130" s="203"/>
      <c r="H130" s="203"/>
      <c r="I130" s="203"/>
      <c r="J130" s="101"/>
      <c r="K130" s="101"/>
      <c r="L130" s="101"/>
      <c r="M130" s="101"/>
      <c r="N130" s="101"/>
      <c r="O130" s="101"/>
      <c r="P130" s="101"/>
      <c r="Q130" s="101"/>
      <c r="R130" s="101"/>
      <c r="S130" s="101"/>
      <c r="T130" s="101"/>
    </row>
    <row r="131" spans="2:20" s="78" customFormat="1" ht="12" customHeight="1">
      <c r="B131" s="196"/>
      <c r="C131" s="196"/>
      <c r="D131" s="1061" t="s">
        <v>569</v>
      </c>
      <c r="E131" s="1061"/>
      <c r="F131" s="1061"/>
      <c r="G131" s="1061" t="s">
        <v>570</v>
      </c>
      <c r="H131" s="1061"/>
      <c r="I131" s="1061"/>
      <c r="J131" s="101"/>
      <c r="K131" s="101"/>
      <c r="L131" s="101"/>
      <c r="M131" s="101"/>
      <c r="N131" s="101"/>
      <c r="O131" s="101"/>
      <c r="P131" s="101"/>
      <c r="Q131" s="101"/>
      <c r="R131" s="101"/>
      <c r="S131" s="101"/>
      <c r="T131" s="101"/>
    </row>
    <row r="132" spans="2:20" s="78" customFormat="1" ht="5.25" customHeight="1">
      <c r="B132" s="939" t="s">
        <v>636</v>
      </c>
      <c r="C132" s="939"/>
      <c r="D132" s="919" t="s">
        <v>637</v>
      </c>
      <c r="E132" s="919"/>
      <c r="F132" s="919"/>
      <c r="G132" s="919" t="s">
        <v>637</v>
      </c>
      <c r="H132" s="919"/>
      <c r="I132" s="919"/>
      <c r="J132" s="101"/>
      <c r="K132" s="101"/>
      <c r="L132" s="101"/>
      <c r="M132" s="101"/>
      <c r="N132" s="101"/>
      <c r="O132" s="101"/>
      <c r="P132" s="101"/>
      <c r="Q132" s="101"/>
      <c r="R132" s="101"/>
      <c r="S132" s="101"/>
      <c r="T132" s="101"/>
    </row>
    <row r="133" spans="2:20" s="78" customFormat="1" ht="20.25" customHeight="1">
      <c r="B133" s="939"/>
      <c r="C133" s="939"/>
      <c r="D133" s="919"/>
      <c r="E133" s="919"/>
      <c r="F133" s="919"/>
      <c r="G133" s="919"/>
      <c r="H133" s="919"/>
      <c r="I133" s="919"/>
      <c r="J133" s="101"/>
      <c r="K133" s="108"/>
      <c r="L133" s="101"/>
      <c r="M133" s="101"/>
      <c r="N133" s="108"/>
      <c r="O133" s="108"/>
      <c r="P133" s="108"/>
      <c r="Q133" s="108"/>
      <c r="R133" s="101"/>
      <c r="S133" s="101"/>
      <c r="T133" s="101"/>
    </row>
    <row r="134" spans="2:17" s="101" customFormat="1" ht="5.25" customHeight="1">
      <c r="B134" s="95"/>
      <c r="C134" s="95"/>
      <c r="D134" s="95"/>
      <c r="E134" s="95"/>
      <c r="F134" s="78"/>
      <c r="G134" s="203"/>
      <c r="H134" s="78"/>
      <c r="I134" s="203"/>
      <c r="K134" s="108"/>
      <c r="N134" s="108"/>
      <c r="O134" s="108"/>
      <c r="P134" s="108"/>
      <c r="Q134" s="108"/>
    </row>
    <row r="135" spans="2:17" s="101" customFormat="1" ht="12.75">
      <c r="B135" s="869" t="s">
        <v>822</v>
      </c>
      <c r="C135" s="869"/>
      <c r="D135" s="869"/>
      <c r="E135" s="192"/>
      <c r="F135" s="78"/>
      <c r="G135" s="78"/>
      <c r="H135" s="78"/>
      <c r="I135" s="78"/>
      <c r="K135" s="108"/>
      <c r="N135" s="108"/>
      <c r="O135" s="108"/>
      <c r="P135" s="108"/>
      <c r="Q135" s="108"/>
    </row>
    <row r="136" spans="2:17" s="101" customFormat="1" ht="4.5" customHeight="1">
      <c r="B136" s="193"/>
      <c r="C136" s="193"/>
      <c r="D136" s="193"/>
      <c r="E136" s="194"/>
      <c r="K136" s="108"/>
      <c r="N136" s="108"/>
      <c r="O136" s="108"/>
      <c r="P136" s="108"/>
      <c r="Q136" s="108"/>
    </row>
    <row r="137" spans="2:20" s="78" customFormat="1" ht="12.75">
      <c r="B137" s="959" t="s">
        <v>638</v>
      </c>
      <c r="C137" s="959"/>
      <c r="D137" s="959"/>
      <c r="E137" s="959"/>
      <c r="F137" s="101"/>
      <c r="G137" s="101"/>
      <c r="H137" s="101"/>
      <c r="I137" s="101"/>
      <c r="J137" s="101"/>
      <c r="K137" s="108"/>
      <c r="L137" s="101"/>
      <c r="M137" s="101"/>
      <c r="N137" s="108"/>
      <c r="O137" s="108"/>
      <c r="P137" s="108"/>
      <c r="Q137" s="108"/>
      <c r="R137" s="101"/>
      <c r="S137" s="101"/>
      <c r="T137" s="101"/>
    </row>
    <row r="138" spans="2:20" s="78" customFormat="1" ht="5.25" customHeight="1">
      <c r="B138" s="80"/>
      <c r="C138" s="80"/>
      <c r="D138" s="80"/>
      <c r="E138" s="80"/>
      <c r="F138" s="101"/>
      <c r="G138" s="101"/>
      <c r="H138" s="101"/>
      <c r="I138" s="101"/>
      <c r="J138" s="101"/>
      <c r="K138" s="108"/>
      <c r="L138" s="101"/>
      <c r="M138" s="101"/>
      <c r="N138" s="108"/>
      <c r="O138" s="108"/>
      <c r="P138" s="108"/>
      <c r="Q138" s="108"/>
      <c r="R138" s="101"/>
      <c r="S138" s="101"/>
      <c r="T138" s="101"/>
    </row>
    <row r="139" spans="2:20" s="78" customFormat="1" ht="25.5" customHeight="1">
      <c r="B139" s="1057" t="s">
        <v>680</v>
      </c>
      <c r="C139" s="1058"/>
      <c r="D139" s="1059"/>
      <c r="E139" s="1055" t="s">
        <v>668</v>
      </c>
      <c r="F139" s="1056"/>
      <c r="G139" s="1056"/>
      <c r="H139" s="1056"/>
      <c r="I139" s="1060"/>
      <c r="J139" s="101"/>
      <c r="K139" s="1020"/>
      <c r="L139" s="1072"/>
      <c r="M139" s="1072"/>
      <c r="N139" s="1072"/>
      <c r="O139" s="1072"/>
      <c r="P139" s="1072"/>
      <c r="Q139" s="1072"/>
      <c r="R139" s="1072"/>
      <c r="S139" s="101"/>
      <c r="T139" s="101"/>
    </row>
    <row r="140" spans="2:20" s="78" customFormat="1" ht="23.25" customHeight="1">
      <c r="B140" s="939" t="s">
        <v>681</v>
      </c>
      <c r="C140" s="939"/>
      <c r="D140" s="939"/>
      <c r="E140" s="939"/>
      <c r="F140" s="1055" t="s">
        <v>1</v>
      </c>
      <c r="G140" s="1056"/>
      <c r="H140" s="1056"/>
      <c r="I140" s="1060"/>
      <c r="J140" s="101"/>
      <c r="K140" s="108"/>
      <c r="L140" s="108"/>
      <c r="M140" s="108"/>
      <c r="N140" s="108"/>
      <c r="O140" s="108"/>
      <c r="P140" s="108"/>
      <c r="Q140" s="108"/>
      <c r="R140" s="101"/>
      <c r="S140" s="101"/>
      <c r="T140" s="101"/>
    </row>
    <row r="141" spans="2:20" s="78" customFormat="1" ht="12.75" customHeight="1">
      <c r="B141" s="158" t="str">
        <f>'Modif dossier'!$C$74</f>
        <v>DONT formés 2011/2012</v>
      </c>
      <c r="C141" s="159"/>
      <c r="D141" s="161"/>
      <c r="E141" s="1055" t="s">
        <v>2</v>
      </c>
      <c r="F141" s="1056"/>
      <c r="G141" s="1056"/>
      <c r="H141" s="1056"/>
      <c r="I141" s="866"/>
      <c r="J141" s="101"/>
      <c r="K141" s="108"/>
      <c r="L141" s="108"/>
      <c r="M141" s="108"/>
      <c r="N141" s="108"/>
      <c r="O141" s="108"/>
      <c r="P141" s="108"/>
      <c r="Q141" s="108"/>
      <c r="R141" s="101"/>
      <c r="S141" s="101"/>
      <c r="T141" s="101"/>
    </row>
    <row r="142" spans="2:20" s="78" customFormat="1" ht="29.25" customHeight="1">
      <c r="B142" s="939" t="s">
        <v>170</v>
      </c>
      <c r="C142" s="939"/>
      <c r="D142" s="939"/>
      <c r="E142" s="1050" t="s">
        <v>669</v>
      </c>
      <c r="F142" s="1050"/>
      <c r="G142" s="1050"/>
      <c r="H142" s="1050"/>
      <c r="I142" s="1050"/>
      <c r="J142" s="1020"/>
      <c r="K142" s="1021"/>
      <c r="L142" s="1021"/>
      <c r="M142" s="1021"/>
      <c r="N142" s="1021"/>
      <c r="O142" s="1021"/>
      <c r="P142" s="1021"/>
      <c r="Q142" s="1021"/>
      <c r="R142" s="101"/>
      <c r="S142" s="101"/>
      <c r="T142" s="101"/>
    </row>
    <row r="143" spans="2:20" s="78" customFormat="1" ht="5.25" customHeight="1">
      <c r="B143" s="201"/>
      <c r="C143" s="95"/>
      <c r="D143" s="95"/>
      <c r="E143" s="203"/>
      <c r="J143" s="101"/>
      <c r="K143" s="101"/>
      <c r="L143" s="101"/>
      <c r="M143" s="101"/>
      <c r="N143" s="101"/>
      <c r="O143" s="101"/>
      <c r="P143" s="101"/>
      <c r="Q143" s="101"/>
      <c r="R143" s="101"/>
      <c r="S143" s="101"/>
      <c r="T143" s="101"/>
    </row>
    <row r="144" spans="2:20" s="78" customFormat="1" ht="15.75">
      <c r="B144" s="1033" t="s">
        <v>198</v>
      </c>
      <c r="C144" s="1033"/>
      <c r="D144" s="1033"/>
      <c r="E144" s="1033"/>
      <c r="F144" s="1033"/>
      <c r="G144" s="1033"/>
      <c r="H144" s="1033"/>
      <c r="I144" s="1033"/>
      <c r="J144" s="101"/>
      <c r="K144" s="101"/>
      <c r="L144" s="101"/>
      <c r="M144" s="101"/>
      <c r="N144" s="101"/>
      <c r="O144" s="101"/>
      <c r="P144" s="101"/>
      <c r="Q144" s="101"/>
      <c r="R144" s="101"/>
      <c r="S144" s="101"/>
      <c r="T144" s="101"/>
    </row>
    <row r="145" spans="2:9" s="101" customFormat="1" ht="5.25" customHeight="1">
      <c r="B145" s="196"/>
      <c r="C145" s="78"/>
      <c r="D145" s="78"/>
      <c r="E145" s="192"/>
      <c r="F145" s="78"/>
      <c r="G145" s="78"/>
      <c r="H145" s="78"/>
      <c r="I145" s="78"/>
    </row>
    <row r="146" spans="2:9" s="101" customFormat="1" ht="12.75">
      <c r="B146" s="1054" t="s">
        <v>73</v>
      </c>
      <c r="C146" s="1054"/>
      <c r="D146" s="1054"/>
      <c r="E146" s="192"/>
      <c r="F146" s="78"/>
      <c r="G146" s="78"/>
      <c r="H146" s="78"/>
      <c r="I146" s="78"/>
    </row>
    <row r="147" spans="2:20" s="78" customFormat="1" ht="6" customHeight="1">
      <c r="B147" s="228"/>
      <c r="C147" s="228"/>
      <c r="D147" s="228"/>
      <c r="E147" s="229"/>
      <c r="F147" s="230"/>
      <c r="G147" s="230"/>
      <c r="H147" s="230"/>
      <c r="I147" s="230"/>
      <c r="J147" s="101"/>
      <c r="K147" s="101"/>
      <c r="L147" s="101"/>
      <c r="M147" s="101"/>
      <c r="N147" s="101"/>
      <c r="O147" s="101"/>
      <c r="P147" s="101"/>
      <c r="Q147" s="101"/>
      <c r="R147" s="101"/>
      <c r="S147" s="101"/>
      <c r="T147" s="101"/>
    </row>
    <row r="148" spans="2:20" s="78" customFormat="1" ht="21.75" customHeight="1">
      <c r="B148" s="959" t="s">
        <v>74</v>
      </c>
      <c r="C148" s="959"/>
      <c r="D148" s="959"/>
      <c r="E148" s="959"/>
      <c r="F148" s="959"/>
      <c r="G148" s="959"/>
      <c r="H148" s="959"/>
      <c r="I148" s="959"/>
      <c r="J148" s="101"/>
      <c r="K148" s="231"/>
      <c r="L148" s="231"/>
      <c r="M148" s="231"/>
      <c r="N148" s="231"/>
      <c r="O148" s="231"/>
      <c r="P148" s="231"/>
      <c r="Q148" s="231"/>
      <c r="R148" s="231"/>
      <c r="S148" s="101"/>
      <c r="T148" s="101"/>
    </row>
    <row r="149" spans="2:20" s="78" customFormat="1" ht="14.25" customHeight="1">
      <c r="B149" s="959" t="s">
        <v>639</v>
      </c>
      <c r="C149" s="959"/>
      <c r="D149" s="959"/>
      <c r="E149" s="959"/>
      <c r="F149" s="959"/>
      <c r="G149" s="959"/>
      <c r="H149" s="959"/>
      <c r="I149" s="959"/>
      <c r="J149" s="101"/>
      <c r="K149" s="231"/>
      <c r="L149" s="231"/>
      <c r="M149" s="231"/>
      <c r="N149" s="231"/>
      <c r="O149" s="231"/>
      <c r="P149" s="231"/>
      <c r="Q149" s="231"/>
      <c r="R149" s="231"/>
      <c r="S149" s="101"/>
      <c r="T149" s="101"/>
    </row>
    <row r="150" spans="2:20" s="78" customFormat="1" ht="4.5" customHeight="1">
      <c r="B150" s="182"/>
      <c r="C150" s="182"/>
      <c r="D150" s="182"/>
      <c r="E150" s="182"/>
      <c r="F150" s="232"/>
      <c r="G150" s="232"/>
      <c r="H150" s="233"/>
      <c r="I150" s="233"/>
      <c r="J150" s="101"/>
      <c r="K150" s="101"/>
      <c r="L150" s="101"/>
      <c r="M150" s="101"/>
      <c r="N150" s="101"/>
      <c r="O150" s="101"/>
      <c r="P150" s="101"/>
      <c r="Q150" s="101"/>
      <c r="R150" s="101"/>
      <c r="S150" s="101"/>
      <c r="T150" s="101"/>
    </row>
    <row r="151" spans="2:20" s="78" customFormat="1" ht="23.25" customHeight="1">
      <c r="B151" s="234" t="s">
        <v>171</v>
      </c>
      <c r="C151" s="157"/>
      <c r="D151" s="157"/>
      <c r="E151" s="157"/>
      <c r="F151" s="1050" t="s">
        <v>640</v>
      </c>
      <c r="G151" s="1050"/>
      <c r="H151" s="1050"/>
      <c r="I151" s="1050"/>
      <c r="J151" s="101"/>
      <c r="K151" s="101"/>
      <c r="L151" s="101"/>
      <c r="M151" s="101"/>
      <c r="N151" s="101"/>
      <c r="O151" s="101"/>
      <c r="P151" s="101"/>
      <c r="Q151" s="101"/>
      <c r="R151" s="101"/>
      <c r="S151" s="101"/>
      <c r="T151" s="101"/>
    </row>
    <row r="152" spans="2:20" s="78" customFormat="1" ht="24" customHeight="1">
      <c r="B152" s="1051" t="s">
        <v>819</v>
      </c>
      <c r="C152" s="1052"/>
      <c r="D152" s="1052"/>
      <c r="E152" s="1053"/>
      <c r="F152" s="1050" t="s">
        <v>642</v>
      </c>
      <c r="G152" s="1050"/>
      <c r="H152" s="1050"/>
      <c r="I152" s="1050"/>
      <c r="J152" s="101"/>
      <c r="K152" s="101"/>
      <c r="L152" s="101"/>
      <c r="M152" s="101"/>
      <c r="N152" s="101"/>
      <c r="O152" s="101"/>
      <c r="P152" s="101"/>
      <c r="Q152" s="101"/>
      <c r="R152" s="101"/>
      <c r="S152" s="101"/>
      <c r="T152" s="101"/>
    </row>
    <row r="153" spans="2:20" s="78" customFormat="1" ht="24" customHeight="1">
      <c r="B153" s="1049" t="s">
        <v>3</v>
      </c>
      <c r="C153" s="1049"/>
      <c r="D153" s="1049"/>
      <c r="E153" s="1049"/>
      <c r="F153" s="1050" t="s">
        <v>641</v>
      </c>
      <c r="G153" s="1050"/>
      <c r="H153" s="1050"/>
      <c r="I153" s="1050"/>
      <c r="J153" s="101"/>
      <c r="K153" s="101"/>
      <c r="L153" s="101"/>
      <c r="M153" s="101"/>
      <c r="N153" s="101"/>
      <c r="O153" s="101"/>
      <c r="P153" s="101"/>
      <c r="Q153" s="101"/>
      <c r="R153" s="101"/>
      <c r="S153" s="101"/>
      <c r="T153" s="101"/>
    </row>
    <row r="154" spans="2:20" s="78" customFormat="1" ht="27" customHeight="1">
      <c r="B154" s="235" t="s">
        <v>820</v>
      </c>
      <c r="C154" s="165"/>
      <c r="D154" s="236"/>
      <c r="E154" s="237"/>
      <c r="F154" s="1050" t="s">
        <v>643</v>
      </c>
      <c r="G154" s="1050"/>
      <c r="H154" s="1050"/>
      <c r="I154" s="1050"/>
      <c r="J154" s="101"/>
      <c r="K154" s="101"/>
      <c r="L154" s="101"/>
      <c r="M154" s="101"/>
      <c r="N154" s="101"/>
      <c r="O154" s="101"/>
      <c r="P154" s="101"/>
      <c r="Q154" s="101"/>
      <c r="R154" s="101"/>
      <c r="S154" s="101"/>
      <c r="T154" s="101"/>
    </row>
    <row r="155" spans="2:20" s="78" customFormat="1" ht="5.25" customHeight="1">
      <c r="B155" s="196"/>
      <c r="C155" s="196"/>
      <c r="D155" s="238"/>
      <c r="E155" s="239"/>
      <c r="F155" s="232"/>
      <c r="G155" s="196"/>
      <c r="H155" s="240"/>
      <c r="I155" s="240"/>
      <c r="J155" s="101"/>
      <c r="K155" s="101"/>
      <c r="L155" s="101"/>
      <c r="M155" s="101"/>
      <c r="N155" s="101"/>
      <c r="O155" s="101"/>
      <c r="P155" s="101"/>
      <c r="Q155" s="101"/>
      <c r="R155" s="101"/>
      <c r="S155" s="101"/>
      <c r="T155" s="101"/>
    </row>
    <row r="156" spans="2:20" s="78" customFormat="1" ht="12.75">
      <c r="B156" s="869" t="s">
        <v>199</v>
      </c>
      <c r="C156" s="869"/>
      <c r="D156" s="869"/>
      <c r="E156" s="192"/>
      <c r="J156" s="101"/>
      <c r="K156" s="101"/>
      <c r="L156" s="101"/>
      <c r="M156" s="101"/>
      <c r="N156" s="101"/>
      <c r="O156" s="101"/>
      <c r="P156" s="101"/>
      <c r="Q156" s="101"/>
      <c r="R156" s="101"/>
      <c r="S156" s="101"/>
      <c r="T156" s="101"/>
    </row>
    <row r="157" spans="4:20" s="78" customFormat="1" ht="3.75" customHeight="1">
      <c r="D157" s="241"/>
      <c r="J157" s="101"/>
      <c r="K157" s="101"/>
      <c r="L157" s="101"/>
      <c r="M157" s="101"/>
      <c r="N157" s="101"/>
      <c r="O157" s="101"/>
      <c r="P157" s="101"/>
      <c r="Q157" s="101"/>
      <c r="R157" s="101"/>
      <c r="S157" s="101"/>
      <c r="T157" s="101"/>
    </row>
    <row r="158" spans="2:20" s="78" customFormat="1" ht="12.75" customHeight="1">
      <c r="B158" s="959" t="s">
        <v>670</v>
      </c>
      <c r="C158" s="959"/>
      <c r="D158" s="959"/>
      <c r="E158" s="959"/>
      <c r="F158" s="959"/>
      <c r="G158" s="959"/>
      <c r="H158" s="959"/>
      <c r="I158" s="959"/>
      <c r="J158" s="101"/>
      <c r="K158" s="101"/>
      <c r="L158" s="101"/>
      <c r="M158" s="101"/>
      <c r="N158" s="101"/>
      <c r="O158" s="101"/>
      <c r="P158" s="101"/>
      <c r="Q158" s="101"/>
      <c r="R158" s="101"/>
      <c r="S158" s="101"/>
      <c r="T158" s="101"/>
    </row>
    <row r="159" spans="2:20" s="78" customFormat="1" ht="5.25" customHeight="1">
      <c r="B159" s="196"/>
      <c r="C159" s="196"/>
      <c r="D159" s="242"/>
      <c r="E159" s="196"/>
      <c r="F159" s="196"/>
      <c r="G159" s="196"/>
      <c r="J159" s="180"/>
      <c r="K159" s="180"/>
      <c r="L159" s="180"/>
      <c r="M159" s="97"/>
      <c r="N159" s="101"/>
      <c r="O159" s="101"/>
      <c r="P159" s="101"/>
      <c r="Q159" s="101"/>
      <c r="R159" s="101"/>
      <c r="S159" s="101"/>
      <c r="T159" s="101"/>
    </row>
    <row r="160" spans="2:20" s="209" customFormat="1" ht="22.5">
      <c r="B160" s="199" t="s">
        <v>644</v>
      </c>
      <c r="C160" s="188" t="s">
        <v>4</v>
      </c>
      <c r="D160" s="1024" t="s">
        <v>833</v>
      </c>
      <c r="E160" s="1024"/>
      <c r="F160" s="919" t="s">
        <v>4</v>
      </c>
      <c r="G160" s="919"/>
      <c r="H160" s="78"/>
      <c r="I160" s="78"/>
      <c r="J160" s="243"/>
      <c r="K160" s="243"/>
      <c r="L160" s="243"/>
      <c r="M160" s="180"/>
      <c r="N160" s="180"/>
      <c r="O160" s="180"/>
      <c r="P160" s="180"/>
      <c r="Q160" s="180"/>
      <c r="R160" s="180"/>
      <c r="S160" s="180"/>
      <c r="T160" s="180"/>
    </row>
    <row r="161" spans="2:20" s="245" customFormat="1" ht="21.75" customHeight="1">
      <c r="B161" s="199" t="s">
        <v>818</v>
      </c>
      <c r="C161" s="188" t="s">
        <v>4</v>
      </c>
      <c r="D161" s="1024" t="s">
        <v>834</v>
      </c>
      <c r="E161" s="1024"/>
      <c r="F161" s="919" t="s">
        <v>4</v>
      </c>
      <c r="G161" s="919"/>
      <c r="H161" s="78"/>
      <c r="I161" s="78"/>
      <c r="J161" s="244"/>
      <c r="K161" s="33"/>
      <c r="L161" s="33"/>
      <c r="M161" s="33"/>
      <c r="N161" s="33"/>
      <c r="O161" s="33"/>
      <c r="P161" s="33"/>
      <c r="Q161" s="33"/>
      <c r="R161" s="33"/>
      <c r="S161" s="33"/>
      <c r="T161" s="33"/>
    </row>
    <row r="162" spans="2:20" s="245" customFormat="1" ht="14.25" customHeight="1">
      <c r="B162" s="246"/>
      <c r="C162" s="247"/>
      <c r="D162" s="248"/>
      <c r="E162" s="248"/>
      <c r="F162" s="247"/>
      <c r="G162" s="247"/>
      <c r="H162" s="78"/>
      <c r="I162" s="78"/>
      <c r="J162" s="244"/>
      <c r="K162" s="33"/>
      <c r="L162" s="33"/>
      <c r="M162" s="33"/>
      <c r="N162" s="33"/>
      <c r="O162" s="33"/>
      <c r="P162" s="33"/>
      <c r="Q162" s="33"/>
      <c r="R162" s="33"/>
      <c r="S162" s="33"/>
      <c r="T162" s="33"/>
    </row>
    <row r="163" spans="2:20" s="253" customFormat="1" ht="6" customHeight="1">
      <c r="B163" s="249"/>
      <c r="C163" s="250"/>
      <c r="D163" s="251"/>
      <c r="E163" s="249"/>
      <c r="F163" s="250"/>
      <c r="G163" s="252"/>
      <c r="H163" s="252"/>
      <c r="I163" s="252"/>
      <c r="J163" s="33"/>
      <c r="K163" s="33"/>
      <c r="L163" s="33"/>
      <c r="M163" s="33"/>
      <c r="N163" s="33"/>
      <c r="O163" s="33"/>
      <c r="P163" s="33"/>
      <c r="Q163" s="33"/>
      <c r="R163" s="33"/>
      <c r="S163" s="33"/>
      <c r="T163" s="33"/>
    </row>
    <row r="164" spans="2:20" s="255" customFormat="1" ht="23.25">
      <c r="B164" s="974" t="s">
        <v>832</v>
      </c>
      <c r="C164" s="974"/>
      <c r="D164" s="974"/>
      <c r="E164" s="974"/>
      <c r="F164" s="974"/>
      <c r="G164" s="974"/>
      <c r="H164" s="974"/>
      <c r="I164" s="974"/>
      <c r="J164" s="254"/>
      <c r="K164" s="254"/>
      <c r="L164" s="254"/>
      <c r="M164" s="254"/>
      <c r="N164" s="254"/>
      <c r="O164" s="254"/>
      <c r="P164" s="254"/>
      <c r="Q164" s="254"/>
      <c r="R164" s="254"/>
      <c r="S164" s="254"/>
      <c r="T164" s="254"/>
    </row>
    <row r="165" spans="2:9" ht="5.25" customHeight="1">
      <c r="B165" s="256"/>
      <c r="C165" s="257"/>
      <c r="D165" s="257"/>
      <c r="E165" s="257"/>
      <c r="F165" s="257"/>
      <c r="G165" s="257"/>
      <c r="H165" s="257"/>
      <c r="I165" s="258"/>
    </row>
    <row r="166" spans="2:20" s="260" customFormat="1" ht="22.5" customHeight="1">
      <c r="B166" s="959" t="s">
        <v>5</v>
      </c>
      <c r="C166" s="959"/>
      <c r="D166" s="959"/>
      <c r="E166" s="959"/>
      <c r="F166" s="959"/>
      <c r="G166" s="959"/>
      <c r="H166" s="959"/>
      <c r="I166" s="959"/>
      <c r="J166" s="259"/>
      <c r="K166" s="259"/>
      <c r="L166" s="259"/>
      <c r="M166" s="259"/>
      <c r="N166" s="259"/>
      <c r="O166" s="259"/>
      <c r="P166" s="259"/>
      <c r="Q166" s="259"/>
      <c r="R166" s="259"/>
      <c r="S166" s="259"/>
      <c r="T166" s="259"/>
    </row>
    <row r="167" spans="2:20" s="260" customFormat="1" ht="60.75" customHeight="1">
      <c r="B167" s="959" t="s">
        <v>6</v>
      </c>
      <c r="C167" s="959"/>
      <c r="D167" s="959"/>
      <c r="E167" s="959"/>
      <c r="F167" s="959"/>
      <c r="G167" s="959"/>
      <c r="H167" s="959"/>
      <c r="I167" s="959"/>
      <c r="J167" s="259"/>
      <c r="K167" s="259"/>
      <c r="L167" s="259"/>
      <c r="M167" s="259"/>
      <c r="N167" s="259"/>
      <c r="O167" s="259"/>
      <c r="P167" s="259"/>
      <c r="Q167" s="259"/>
      <c r="R167" s="259"/>
      <c r="S167" s="259"/>
      <c r="T167" s="259"/>
    </row>
    <row r="168" spans="2:20" s="260" customFormat="1" ht="24" customHeight="1">
      <c r="B168" s="1074" t="s">
        <v>7</v>
      </c>
      <c r="C168" s="1074"/>
      <c r="D168" s="1074"/>
      <c r="E168" s="1074"/>
      <c r="F168" s="1074"/>
      <c r="G168" s="1074"/>
      <c r="H168" s="1074"/>
      <c r="I168" s="1074"/>
      <c r="J168" s="259"/>
      <c r="K168" s="259"/>
      <c r="L168" s="259"/>
      <c r="M168" s="259"/>
      <c r="N168" s="259"/>
      <c r="O168" s="259"/>
      <c r="P168" s="259"/>
      <c r="Q168" s="259"/>
      <c r="R168" s="259"/>
      <c r="S168" s="259"/>
      <c r="T168" s="259"/>
    </row>
    <row r="169" spans="2:20" s="255" customFormat="1" ht="6.75" customHeight="1">
      <c r="B169" s="107"/>
      <c r="C169" s="105"/>
      <c r="D169" s="105"/>
      <c r="E169" s="105"/>
      <c r="F169" s="105"/>
      <c r="G169" s="105"/>
      <c r="H169" s="105"/>
      <c r="I169" s="105"/>
      <c r="J169" s="254"/>
      <c r="K169" s="254"/>
      <c r="L169" s="254"/>
      <c r="M169" s="254"/>
      <c r="N169" s="254"/>
      <c r="O169" s="254"/>
      <c r="P169" s="254"/>
      <c r="Q169" s="254"/>
      <c r="R169" s="254"/>
      <c r="S169" s="254"/>
      <c r="T169" s="254"/>
    </row>
    <row r="170" spans="2:20" s="78" customFormat="1" ht="30">
      <c r="B170" s="261" t="s">
        <v>516</v>
      </c>
      <c r="C170" s="151"/>
      <c r="D170" s="151"/>
      <c r="E170" s="151"/>
      <c r="F170" s="151"/>
      <c r="G170" s="151"/>
      <c r="H170" s="262"/>
      <c r="I170" s="263"/>
      <c r="J170" s="217"/>
      <c r="K170" s="217"/>
      <c r="L170" s="217"/>
      <c r="M170" s="217"/>
      <c r="N170" s="101"/>
      <c r="O170" s="101"/>
      <c r="P170" s="101"/>
      <c r="Q170" s="101"/>
      <c r="R170" s="101"/>
      <c r="S170" s="101"/>
      <c r="T170" s="101"/>
    </row>
    <row r="171" spans="2:20" s="78" customFormat="1" ht="6.75" customHeight="1">
      <c r="B171" s="256"/>
      <c r="C171" s="257"/>
      <c r="D171" s="257"/>
      <c r="E171" s="257"/>
      <c r="F171" s="257"/>
      <c r="G171" s="257"/>
      <c r="H171" s="257"/>
      <c r="I171" s="258"/>
      <c r="J171" s="101"/>
      <c r="K171" s="101"/>
      <c r="L171" s="101"/>
      <c r="M171" s="101"/>
      <c r="N171" s="101"/>
      <c r="O171" s="101"/>
      <c r="P171" s="101"/>
      <c r="Q171" s="101"/>
      <c r="R171" s="101"/>
      <c r="S171" s="101"/>
      <c r="T171" s="101"/>
    </row>
    <row r="172" spans="2:20" s="78" customFormat="1" ht="12.75">
      <c r="B172" s="154" t="s">
        <v>772</v>
      </c>
      <c r="C172" s="264"/>
      <c r="D172" s="265"/>
      <c r="E172" s="265"/>
      <c r="F172" s="265"/>
      <c r="G172" s="265"/>
      <c r="H172" s="265"/>
      <c r="I172" s="266"/>
      <c r="J172" s="101"/>
      <c r="K172" s="101"/>
      <c r="L172" s="101"/>
      <c r="M172" s="101"/>
      <c r="N172" s="101"/>
      <c r="O172" s="101"/>
      <c r="P172" s="101"/>
      <c r="Q172" s="101"/>
      <c r="R172" s="101"/>
      <c r="S172" s="101"/>
      <c r="T172" s="101"/>
    </row>
    <row r="173" spans="2:20" s="78" customFormat="1" ht="12.75">
      <c r="B173" s="154" t="s">
        <v>855</v>
      </c>
      <c r="C173" s="267"/>
      <c r="D173" s="264"/>
      <c r="E173" s="265"/>
      <c r="F173" s="1007" t="s">
        <v>673</v>
      </c>
      <c r="G173" s="1008"/>
      <c r="H173" s="1008"/>
      <c r="I173" s="1009"/>
      <c r="J173" s="101"/>
      <c r="K173" s="101"/>
      <c r="L173" s="101"/>
      <c r="M173" s="101"/>
      <c r="N173" s="101"/>
      <c r="O173" s="101"/>
      <c r="P173" s="101"/>
      <c r="Q173" s="101"/>
      <c r="R173" s="101"/>
      <c r="S173" s="101"/>
      <c r="T173" s="101"/>
    </row>
    <row r="174" spans="2:20" s="78" customFormat="1" ht="12.75">
      <c r="B174" s="154" t="s">
        <v>836</v>
      </c>
      <c r="C174" s="208"/>
      <c r="D174" s="159"/>
      <c r="E174" s="161"/>
      <c r="F174" s="919" t="s">
        <v>645</v>
      </c>
      <c r="G174" s="919"/>
      <c r="H174" s="919"/>
      <c r="I174" s="919"/>
      <c r="J174" s="101"/>
      <c r="K174" s="101"/>
      <c r="L174" s="101"/>
      <c r="M174" s="101"/>
      <c r="N174" s="101"/>
      <c r="O174" s="101"/>
      <c r="P174" s="101"/>
      <c r="Q174" s="101"/>
      <c r="R174" s="101"/>
      <c r="S174" s="101"/>
      <c r="T174" s="101"/>
    </row>
    <row r="175" spans="2:20" s="78" customFormat="1" ht="12.75">
      <c r="B175" s="154" t="s">
        <v>759</v>
      </c>
      <c r="C175" s="208"/>
      <c r="D175" s="159"/>
      <c r="E175" s="161"/>
      <c r="F175" s="919" t="s">
        <v>645</v>
      </c>
      <c r="G175" s="919"/>
      <c r="H175" s="919"/>
      <c r="I175" s="919"/>
      <c r="J175" s="101"/>
      <c r="K175" s="101"/>
      <c r="L175" s="101"/>
      <c r="M175" s="101"/>
      <c r="N175" s="101"/>
      <c r="O175" s="101"/>
      <c r="P175" s="101"/>
      <c r="Q175" s="101"/>
      <c r="R175" s="101"/>
      <c r="S175" s="101"/>
      <c r="T175" s="101"/>
    </row>
    <row r="176" spans="2:20" s="78" customFormat="1" ht="12.75">
      <c r="B176" s="155" t="s">
        <v>835</v>
      </c>
      <c r="C176" s="165"/>
      <c r="D176" s="165"/>
      <c r="E176" s="161"/>
      <c r="F176" s="919" t="s">
        <v>626</v>
      </c>
      <c r="G176" s="919"/>
      <c r="H176" s="919"/>
      <c r="I176" s="919"/>
      <c r="J176" s="217"/>
      <c r="K176" s="217"/>
      <c r="L176" s="217"/>
      <c r="M176" s="217"/>
      <c r="N176" s="101"/>
      <c r="O176" s="101"/>
      <c r="P176" s="101"/>
      <c r="Q176" s="101"/>
      <c r="R176" s="101"/>
      <c r="S176" s="101"/>
      <c r="T176" s="101"/>
    </row>
    <row r="177" spans="2:20" s="255" customFormat="1" ht="12.75">
      <c r="B177" s="155" t="s">
        <v>646</v>
      </c>
      <c r="C177" s="165"/>
      <c r="D177" s="165"/>
      <c r="E177" s="165"/>
      <c r="F177" s="919" t="s">
        <v>8</v>
      </c>
      <c r="G177" s="919"/>
      <c r="H177" s="919"/>
      <c r="I177" s="919"/>
      <c r="J177" s="254"/>
      <c r="K177" s="254"/>
      <c r="L177" s="254"/>
      <c r="M177" s="254"/>
      <c r="N177" s="254"/>
      <c r="O177" s="254"/>
      <c r="P177" s="254"/>
      <c r="Q177" s="254"/>
      <c r="R177" s="254"/>
      <c r="S177" s="254"/>
      <c r="T177" s="254"/>
    </row>
    <row r="178" spans="2:20" s="269" customFormat="1" ht="15">
      <c r="B178" s="154" t="s">
        <v>647</v>
      </c>
      <c r="C178" s="159"/>
      <c r="D178" s="165"/>
      <c r="E178" s="165"/>
      <c r="F178" s="989" t="s">
        <v>648</v>
      </c>
      <c r="G178" s="1019"/>
      <c r="H178" s="1019"/>
      <c r="I178" s="990"/>
      <c r="J178" s="268"/>
      <c r="K178" s="268"/>
      <c r="L178" s="268"/>
      <c r="M178" s="268"/>
      <c r="N178" s="268"/>
      <c r="O178" s="268"/>
      <c r="P178" s="268"/>
      <c r="Q178" s="268"/>
      <c r="R178" s="268"/>
      <c r="S178" s="268"/>
      <c r="T178" s="268"/>
    </row>
    <row r="179" spans="2:20" s="78" customFormat="1" ht="8.25" customHeight="1" thickBot="1">
      <c r="B179" s="270"/>
      <c r="I179" s="271"/>
      <c r="J179" s="101"/>
      <c r="K179" s="101"/>
      <c r="L179" s="101"/>
      <c r="M179" s="101"/>
      <c r="N179" s="101"/>
      <c r="O179" s="101"/>
      <c r="P179" s="101"/>
      <c r="Q179" s="101"/>
      <c r="R179" s="101"/>
      <c r="S179" s="101"/>
      <c r="T179" s="101"/>
    </row>
    <row r="180" spans="2:20" s="78" customFormat="1" ht="18.75" customHeight="1" thickBot="1">
      <c r="B180" s="1046" t="s">
        <v>649</v>
      </c>
      <c r="C180" s="1047"/>
      <c r="D180" s="1047"/>
      <c r="E180" s="1047"/>
      <c r="F180" s="1047"/>
      <c r="G180" s="1047"/>
      <c r="H180" s="1047"/>
      <c r="I180" s="1048"/>
      <c r="J180" s="101"/>
      <c r="K180" s="217"/>
      <c r="L180" s="217"/>
      <c r="M180" s="217"/>
      <c r="N180" s="217"/>
      <c r="O180" s="101"/>
      <c r="P180" s="101"/>
      <c r="Q180" s="101"/>
      <c r="R180" s="101"/>
      <c r="S180" s="101"/>
      <c r="T180" s="101"/>
    </row>
    <row r="181" spans="2:20" s="78" customFormat="1" ht="18.75" customHeight="1" thickBot="1">
      <c r="B181" s="1023" t="s">
        <v>511</v>
      </c>
      <c r="C181" s="1023"/>
      <c r="D181" s="1023"/>
      <c r="E181" s="1023"/>
      <c r="F181" s="1023"/>
      <c r="G181" s="1023"/>
      <c r="H181" s="1023"/>
      <c r="I181" s="1023"/>
      <c r="J181" s="101"/>
      <c r="K181" s="101"/>
      <c r="L181" s="101"/>
      <c r="M181" s="101"/>
      <c r="N181" s="101"/>
      <c r="O181" s="101"/>
      <c r="P181" s="101"/>
      <c r="Q181" s="101"/>
      <c r="R181" s="101"/>
      <c r="S181" s="101"/>
      <c r="T181" s="101"/>
    </row>
    <row r="182" spans="2:20" s="78" customFormat="1" ht="18.75" customHeight="1">
      <c r="B182" s="1"/>
      <c r="C182" s="932" t="s">
        <v>626</v>
      </c>
      <c r="D182" s="933"/>
      <c r="E182" s="933"/>
      <c r="F182" s="933"/>
      <c r="G182" s="272"/>
      <c r="H182" s="272"/>
      <c r="I182" s="272"/>
      <c r="J182" s="101"/>
      <c r="K182" s="101"/>
      <c r="L182" s="101"/>
      <c r="M182" s="101"/>
      <c r="N182" s="101"/>
      <c r="O182" s="101"/>
      <c r="P182" s="101"/>
      <c r="Q182" s="101"/>
      <c r="R182" s="101"/>
      <c r="S182" s="101"/>
      <c r="T182" s="101"/>
    </row>
    <row r="183" spans="2:20" s="78" customFormat="1" ht="18.75" customHeight="1">
      <c r="B183" s="273"/>
      <c r="C183" s="932" t="s">
        <v>650</v>
      </c>
      <c r="D183" s="933"/>
      <c r="E183" s="933"/>
      <c r="F183" s="933"/>
      <c r="G183" s="272"/>
      <c r="H183" s="272"/>
      <c r="I183" s="272"/>
      <c r="J183" s="101"/>
      <c r="K183" s="101"/>
      <c r="L183" s="101"/>
      <c r="M183" s="101"/>
      <c r="N183" s="101"/>
      <c r="O183" s="101"/>
      <c r="P183" s="101"/>
      <c r="Q183" s="101"/>
      <c r="R183" s="101"/>
      <c r="S183" s="101"/>
      <c r="T183" s="101"/>
    </row>
    <row r="184" spans="2:20" s="78" customFormat="1" ht="18.75" customHeight="1">
      <c r="B184" s="961" t="s">
        <v>84</v>
      </c>
      <c r="C184" s="961"/>
      <c r="D184" s="961"/>
      <c r="E184" s="961"/>
      <c r="F184" s="962" t="s">
        <v>307</v>
      </c>
      <c r="G184" s="962"/>
      <c r="H184" s="962"/>
      <c r="I184" s="962"/>
      <c r="J184" s="101"/>
      <c r="K184" s="101"/>
      <c r="L184" s="101"/>
      <c r="M184" s="101"/>
      <c r="N184" s="101"/>
      <c r="O184" s="101"/>
      <c r="P184" s="101"/>
      <c r="Q184" s="101"/>
      <c r="R184" s="101"/>
      <c r="S184" s="101"/>
      <c r="T184" s="101"/>
    </row>
    <row r="185" spans="2:20" s="78" customFormat="1" ht="18.75" customHeight="1">
      <c r="B185" s="971" t="s">
        <v>671</v>
      </c>
      <c r="C185" s="971"/>
      <c r="D185" s="971"/>
      <c r="E185" s="971"/>
      <c r="F185" s="1022" t="s">
        <v>75</v>
      </c>
      <c r="G185" s="1022"/>
      <c r="H185" s="1022"/>
      <c r="I185" s="1022"/>
      <c r="J185" s="101"/>
      <c r="K185" s="101"/>
      <c r="L185" s="101"/>
      <c r="M185" s="101"/>
      <c r="N185" s="101"/>
      <c r="O185" s="101"/>
      <c r="P185" s="101"/>
      <c r="Q185" s="101"/>
      <c r="R185" s="101"/>
      <c r="S185" s="101"/>
      <c r="T185" s="101"/>
    </row>
    <row r="186" spans="2:20" s="78" customFormat="1" ht="7.5" customHeight="1">
      <c r="B186" s="222"/>
      <c r="C186" s="222"/>
      <c r="D186" s="222"/>
      <c r="E186" s="222"/>
      <c r="F186" s="222"/>
      <c r="G186" s="222"/>
      <c r="H186" s="222"/>
      <c r="I186" s="222"/>
      <c r="J186" s="101"/>
      <c r="K186" s="101"/>
      <c r="L186" s="101"/>
      <c r="M186" s="101"/>
      <c r="N186" s="101"/>
      <c r="O186" s="101"/>
      <c r="P186" s="101"/>
      <c r="Q186" s="101"/>
      <c r="R186" s="101"/>
      <c r="S186" s="101"/>
      <c r="T186" s="101"/>
    </row>
    <row r="187" spans="2:20" s="252" customFormat="1" ht="5.25" customHeight="1">
      <c r="B187" s="274"/>
      <c r="C187" s="274"/>
      <c r="D187" s="274"/>
      <c r="E187" s="275"/>
      <c r="F187" s="274"/>
      <c r="G187" s="274"/>
      <c r="H187" s="274"/>
      <c r="I187" s="274"/>
      <c r="J187" s="97"/>
      <c r="K187" s="97"/>
      <c r="L187" s="97"/>
      <c r="M187" s="101"/>
      <c r="N187" s="101"/>
      <c r="O187" s="101"/>
      <c r="P187" s="101"/>
      <c r="Q187" s="101"/>
      <c r="R187" s="101"/>
      <c r="S187" s="101"/>
      <c r="T187" s="101"/>
    </row>
    <row r="188" spans="2:20" s="78" customFormat="1" ht="23.25">
      <c r="B188" s="1000" t="s">
        <v>651</v>
      </c>
      <c r="C188" s="1000"/>
      <c r="D188" s="1000"/>
      <c r="E188" s="1000"/>
      <c r="F188" s="1000"/>
      <c r="G188" s="1000"/>
      <c r="H188" s="1000"/>
      <c r="I188" s="1000"/>
      <c r="J188" s="97"/>
      <c r="K188" s="97"/>
      <c r="L188" s="97"/>
      <c r="M188" s="101"/>
      <c r="N188" s="101"/>
      <c r="O188" s="101"/>
      <c r="P188" s="101"/>
      <c r="Q188" s="101"/>
      <c r="R188" s="101"/>
      <c r="S188" s="101"/>
      <c r="T188" s="101"/>
    </row>
    <row r="189" spans="9:20" s="78" customFormat="1" ht="7.5" customHeight="1">
      <c r="I189" s="95"/>
      <c r="J189" s="97"/>
      <c r="K189" s="97"/>
      <c r="L189" s="97"/>
      <c r="M189" s="101"/>
      <c r="N189" s="101"/>
      <c r="O189" s="101"/>
      <c r="P189" s="101"/>
      <c r="Q189" s="101"/>
      <c r="R189" s="101"/>
      <c r="S189" s="101"/>
      <c r="T189" s="101"/>
    </row>
    <row r="190" spans="2:20" s="78" customFormat="1" ht="39.75" customHeight="1">
      <c r="B190" s="959" t="s">
        <v>952</v>
      </c>
      <c r="C190" s="959"/>
      <c r="D190" s="959"/>
      <c r="E190" s="959"/>
      <c r="F190" s="959"/>
      <c r="G190" s="959"/>
      <c r="H190" s="959"/>
      <c r="I190" s="959"/>
      <c r="J190" s="97"/>
      <c r="K190" s="97"/>
      <c r="L190" s="97"/>
      <c r="M190" s="101"/>
      <c r="N190" s="101"/>
      <c r="O190" s="101"/>
      <c r="P190" s="101"/>
      <c r="Q190" s="101"/>
      <c r="R190" s="101"/>
      <c r="S190" s="101"/>
      <c r="T190" s="101"/>
    </row>
    <row r="191" spans="2:20" s="260" customFormat="1" ht="24" customHeight="1">
      <c r="B191" s="1074" t="s">
        <v>9</v>
      </c>
      <c r="C191" s="1074"/>
      <c r="D191" s="1074"/>
      <c r="E191" s="1074"/>
      <c r="F191" s="1074"/>
      <c r="G191" s="1074"/>
      <c r="H191" s="1074"/>
      <c r="I191" s="1074"/>
      <c r="J191" s="259"/>
      <c r="K191" s="259"/>
      <c r="L191" s="259"/>
      <c r="M191" s="259"/>
      <c r="N191" s="259"/>
      <c r="O191" s="259"/>
      <c r="P191" s="259"/>
      <c r="Q191" s="259"/>
      <c r="R191" s="259"/>
      <c r="S191" s="259"/>
      <c r="T191" s="259"/>
    </row>
    <row r="192" spans="2:20" s="78" customFormat="1" ht="28.5" customHeight="1">
      <c r="B192" s="943" t="s">
        <v>22</v>
      </c>
      <c r="C192" s="944"/>
      <c r="D192" s="944"/>
      <c r="E192" s="944"/>
      <c r="F192" s="944"/>
      <c r="G192" s="944"/>
      <c r="H192" s="944"/>
      <c r="I192" s="945"/>
      <c r="J192" s="97"/>
      <c r="K192" s="97"/>
      <c r="L192" s="97"/>
      <c r="M192" s="101"/>
      <c r="N192" s="101"/>
      <c r="O192" s="101"/>
      <c r="P192" s="101"/>
      <c r="Q192" s="101"/>
      <c r="R192" s="101"/>
      <c r="S192" s="101"/>
      <c r="T192" s="101"/>
    </row>
    <row r="193" spans="2:20" s="78" customFormat="1" ht="12" customHeight="1">
      <c r="B193" s="277"/>
      <c r="C193" s="277"/>
      <c r="D193" s="277"/>
      <c r="E193" s="277"/>
      <c r="F193" s="277"/>
      <c r="G193" s="277"/>
      <c r="H193" s="277"/>
      <c r="I193" s="277"/>
      <c r="J193" s="97"/>
      <c r="K193" s="97"/>
      <c r="L193" s="97"/>
      <c r="M193" s="101"/>
      <c r="N193" s="101"/>
      <c r="O193" s="101"/>
      <c r="P193" s="101"/>
      <c r="Q193" s="101"/>
      <c r="R193" s="101"/>
      <c r="S193" s="101"/>
      <c r="T193" s="101"/>
    </row>
    <row r="194" spans="2:20" s="78" customFormat="1" ht="51" customHeight="1">
      <c r="B194" s="934" t="s">
        <v>831</v>
      </c>
      <c r="C194" s="934"/>
      <c r="D194" s="934"/>
      <c r="E194" s="919" t="s">
        <v>76</v>
      </c>
      <c r="F194" s="919"/>
      <c r="G194" s="919"/>
      <c r="H194" s="919"/>
      <c r="I194" s="919"/>
      <c r="J194" s="1072"/>
      <c r="K194" s="1073"/>
      <c r="L194" s="1073"/>
      <c r="M194" s="1073"/>
      <c r="N194" s="1073"/>
      <c r="O194" s="1073"/>
      <c r="P194" s="1073"/>
      <c r="Q194" s="1073"/>
      <c r="R194" s="101"/>
      <c r="S194" s="101"/>
      <c r="T194" s="101"/>
    </row>
    <row r="195" spans="2:20" s="78" customFormat="1" ht="45" customHeight="1">
      <c r="B195" s="934" t="s">
        <v>788</v>
      </c>
      <c r="C195" s="934"/>
      <c r="D195" s="934"/>
      <c r="E195" s="919" t="s">
        <v>315</v>
      </c>
      <c r="F195" s="919"/>
      <c r="G195" s="919"/>
      <c r="H195" s="919"/>
      <c r="I195" s="919"/>
      <c r="J195" s="1072"/>
      <c r="K195" s="1073"/>
      <c r="L195" s="1073"/>
      <c r="M195" s="1073"/>
      <c r="N195" s="1073"/>
      <c r="O195" s="1073"/>
      <c r="P195" s="1073"/>
      <c r="Q195" s="1073"/>
      <c r="R195" s="101"/>
      <c r="S195" s="101"/>
      <c r="T195" s="101"/>
    </row>
    <row r="196" spans="2:20" s="78" customFormat="1" ht="12.75">
      <c r="B196" s="934" t="s">
        <v>652</v>
      </c>
      <c r="C196" s="934"/>
      <c r="D196" s="934"/>
      <c r="E196" s="1001" t="s">
        <v>672</v>
      </c>
      <c r="F196" s="1002"/>
      <c r="G196" s="1002"/>
      <c r="H196" s="1002"/>
      <c r="I196" s="1003"/>
      <c r="J196" s="1072"/>
      <c r="K196" s="1073"/>
      <c r="L196" s="1073"/>
      <c r="M196" s="1073"/>
      <c r="N196" s="1073"/>
      <c r="O196" s="1073"/>
      <c r="P196" s="1073"/>
      <c r="Q196" s="1073"/>
      <c r="R196" s="101"/>
      <c r="S196" s="101"/>
      <c r="T196" s="101"/>
    </row>
    <row r="197" spans="2:20" s="78" customFormat="1" ht="5.25" customHeight="1">
      <c r="B197" s="183"/>
      <c r="C197" s="183"/>
      <c r="D197" s="183"/>
      <c r="E197" s="278"/>
      <c r="F197" s="278"/>
      <c r="G197" s="278"/>
      <c r="H197" s="278"/>
      <c r="I197" s="278"/>
      <c r="J197" s="279"/>
      <c r="K197" s="279"/>
      <c r="L197" s="279"/>
      <c r="M197" s="279"/>
      <c r="N197" s="279"/>
      <c r="O197" s="279"/>
      <c r="P197" s="279"/>
      <c r="Q197" s="279"/>
      <c r="R197" s="101"/>
      <c r="S197" s="101"/>
      <c r="T197" s="101"/>
    </row>
    <row r="198" spans="2:20" s="78" customFormat="1" ht="27" customHeight="1">
      <c r="B198" s="959" t="s">
        <v>78</v>
      </c>
      <c r="C198" s="959"/>
      <c r="D198" s="959"/>
      <c r="E198" s="959"/>
      <c r="F198" s="959"/>
      <c r="G198" s="959"/>
      <c r="H198" s="959"/>
      <c r="I198" s="959"/>
      <c r="J198" s="279"/>
      <c r="K198" s="279"/>
      <c r="L198" s="279"/>
      <c r="M198" s="279"/>
      <c r="N198" s="279"/>
      <c r="O198" s="279"/>
      <c r="P198" s="279"/>
      <c r="Q198" s="279"/>
      <c r="R198" s="101"/>
      <c r="S198" s="101"/>
      <c r="T198" s="101"/>
    </row>
    <row r="199" spans="2:20" s="78" customFormat="1" ht="5.25" customHeight="1">
      <c r="B199" s="280"/>
      <c r="C199" s="280"/>
      <c r="D199" s="280"/>
      <c r="E199" s="280"/>
      <c r="F199" s="280"/>
      <c r="G199" s="280"/>
      <c r="H199" s="280"/>
      <c r="I199" s="280"/>
      <c r="J199" s="172"/>
      <c r="K199" s="279"/>
      <c r="L199" s="279"/>
      <c r="M199" s="279"/>
      <c r="N199" s="279"/>
      <c r="O199" s="279"/>
      <c r="P199" s="279"/>
      <c r="Q199" s="279"/>
      <c r="R199" s="101"/>
      <c r="S199" s="101"/>
      <c r="T199" s="101"/>
    </row>
    <row r="200" spans="2:20" s="78" customFormat="1" ht="12.75">
      <c r="B200" s="936" t="s">
        <v>775</v>
      </c>
      <c r="C200" s="936"/>
      <c r="D200" s="936"/>
      <c r="E200" s="937" t="s">
        <v>653</v>
      </c>
      <c r="F200" s="937"/>
      <c r="G200" s="937"/>
      <c r="H200" s="937"/>
      <c r="I200" s="937"/>
      <c r="J200" s="101"/>
      <c r="K200" s="194"/>
      <c r="L200" s="194"/>
      <c r="M200" s="194"/>
      <c r="N200" s="194"/>
      <c r="O200" s="194"/>
      <c r="P200" s="194"/>
      <c r="Q200" s="194"/>
      <c r="R200" s="101"/>
      <c r="S200" s="101"/>
      <c r="T200" s="101"/>
    </row>
    <row r="201" spans="2:20" s="78" customFormat="1" ht="12.75">
      <c r="B201" s="940" t="s">
        <v>362</v>
      </c>
      <c r="C201" s="941"/>
      <c r="D201" s="942"/>
      <c r="E201" s="919" t="s">
        <v>79</v>
      </c>
      <c r="F201" s="919"/>
      <c r="G201" s="919"/>
      <c r="H201" s="919"/>
      <c r="I201" s="919"/>
      <c r="J201" s="101"/>
      <c r="K201" s="101"/>
      <c r="L201" s="101"/>
      <c r="M201" s="101"/>
      <c r="N201" s="101"/>
      <c r="O201" s="101"/>
      <c r="P201" s="101"/>
      <c r="Q201" s="101"/>
      <c r="R201" s="101"/>
      <c r="S201" s="101"/>
      <c r="T201" s="101"/>
    </row>
    <row r="202" spans="2:20" s="78" customFormat="1" ht="12.75">
      <c r="B202" s="934" t="s">
        <v>364</v>
      </c>
      <c r="C202" s="934"/>
      <c r="D202" s="934"/>
      <c r="E202" s="935" t="s">
        <v>654</v>
      </c>
      <c r="F202" s="935"/>
      <c r="G202" s="935"/>
      <c r="H202" s="935"/>
      <c r="I202" s="935"/>
      <c r="J202" s="1072"/>
      <c r="K202" s="1072"/>
      <c r="L202" s="1072"/>
      <c r="M202" s="1072"/>
      <c r="N202" s="1072"/>
      <c r="O202" s="1072"/>
      <c r="P202" s="1072"/>
      <c r="Q202" s="1072"/>
      <c r="R202" s="101"/>
      <c r="S202" s="101"/>
      <c r="T202" s="101"/>
    </row>
    <row r="203" spans="2:20" s="78" customFormat="1" ht="12.75" customHeight="1">
      <c r="B203" s="946" t="s">
        <v>361</v>
      </c>
      <c r="C203" s="947"/>
      <c r="D203" s="948"/>
      <c r="E203" s="1012" t="s">
        <v>656</v>
      </c>
      <c r="F203" s="1013"/>
      <c r="G203" s="1013"/>
      <c r="H203" s="1013"/>
      <c r="I203" s="1014"/>
      <c r="J203" s="97"/>
      <c r="K203" s="97"/>
      <c r="L203" s="97"/>
      <c r="M203" s="101"/>
      <c r="N203" s="101"/>
      <c r="O203" s="101"/>
      <c r="P203" s="101"/>
      <c r="Q203" s="101"/>
      <c r="R203" s="101"/>
      <c r="S203" s="101"/>
      <c r="T203" s="101"/>
    </row>
    <row r="204" spans="2:20" s="78" customFormat="1" ht="23.25" customHeight="1">
      <c r="B204" s="955"/>
      <c r="C204" s="956"/>
      <c r="D204" s="957"/>
      <c r="E204" s="1015" t="s">
        <v>657</v>
      </c>
      <c r="F204" s="1015"/>
      <c r="G204" s="1015"/>
      <c r="H204" s="1015"/>
      <c r="I204" s="1015"/>
      <c r="J204" s="97"/>
      <c r="K204" s="97"/>
      <c r="L204" s="97"/>
      <c r="M204" s="101"/>
      <c r="N204" s="101"/>
      <c r="O204" s="101"/>
      <c r="P204" s="101"/>
      <c r="Q204" s="101"/>
      <c r="R204" s="101"/>
      <c r="S204" s="101"/>
      <c r="T204" s="101"/>
    </row>
    <row r="205" spans="2:20" s="78" customFormat="1" ht="22.5" customHeight="1">
      <c r="B205" s="955"/>
      <c r="C205" s="956"/>
      <c r="D205" s="957"/>
      <c r="E205" s="281" t="str">
        <f>'Modif dossier'!C40</f>
        <v>6.4 CUCS ZUS :</v>
      </c>
      <c r="G205" s="991" t="str">
        <f>'Modif dossier'!D40</f>
        <v>Contrat Urbain de Cohésion Sociale et Zone Urbaine Sensible</v>
      </c>
      <c r="H205" s="991"/>
      <c r="I205" s="992"/>
      <c r="J205" s="97"/>
      <c r="K205" s="97"/>
      <c r="L205" s="97"/>
      <c r="M205" s="101"/>
      <c r="N205" s="101"/>
      <c r="O205" s="101"/>
      <c r="P205" s="101"/>
      <c r="Q205" s="101"/>
      <c r="R205" s="101"/>
      <c r="S205" s="101"/>
      <c r="T205" s="101"/>
    </row>
    <row r="206" spans="2:20" s="192" customFormat="1" ht="21.75" customHeight="1">
      <c r="B206" s="955"/>
      <c r="C206" s="956"/>
      <c r="D206" s="957"/>
      <c r="E206" s="993" t="str">
        <f>'Modif dossier'!C42</f>
        <v>6.7 Communes ZRR :</v>
      </c>
      <c r="F206" s="994"/>
      <c r="G206" s="991" t="str">
        <f>'Modif dossier'!D42</f>
        <v>Communes classées en Zone de Revitalisation Rurale</v>
      </c>
      <c r="H206" s="991"/>
      <c r="I206" s="992"/>
      <c r="J206" s="171"/>
      <c r="K206" s="171"/>
      <c r="L206" s="171"/>
      <c r="M206" s="194"/>
      <c r="N206" s="194"/>
      <c r="O206" s="194"/>
      <c r="P206" s="194"/>
      <c r="Q206" s="194"/>
      <c r="R206" s="194"/>
      <c r="S206" s="194"/>
      <c r="T206" s="194"/>
    </row>
    <row r="207" spans="2:20" s="78" customFormat="1" ht="12.75" customHeight="1">
      <c r="B207" s="955"/>
      <c r="C207" s="956"/>
      <c r="D207" s="957"/>
      <c r="E207" s="995" t="str">
        <f>'Modif dossier'!C44</f>
        <v>6.8 Hors territoires prioritaires :</v>
      </c>
      <c r="F207" s="996"/>
      <c r="G207" s="282">
        <f>'Modif dossier'!E44</f>
        <v>0</v>
      </c>
      <c r="H207" s="282">
        <f>'Modif dossier'!F44</f>
        <v>0</v>
      </c>
      <c r="I207" s="283">
        <f>'Modif dossier'!G44</f>
        <v>0</v>
      </c>
      <c r="J207" s="97"/>
      <c r="K207" s="97"/>
      <c r="L207" s="97"/>
      <c r="M207" s="101"/>
      <c r="N207" s="101"/>
      <c r="O207" s="101"/>
      <c r="P207" s="101"/>
      <c r="Q207" s="101"/>
      <c r="R207" s="101"/>
      <c r="S207" s="101"/>
      <c r="T207" s="101"/>
    </row>
    <row r="208" spans="2:20" s="78" customFormat="1" ht="12.75" customHeight="1">
      <c r="B208" s="949"/>
      <c r="C208" s="950"/>
      <c r="D208" s="951"/>
      <c r="E208" s="982" t="str">
        <f>'Modif dossier'!C45</f>
        <v>TOUS LES AUTRES TERRITOIRES</v>
      </c>
      <c r="F208" s="983"/>
      <c r="G208" s="983"/>
      <c r="H208" s="983"/>
      <c r="I208" s="984"/>
      <c r="J208" s="97"/>
      <c r="K208" s="97"/>
      <c r="L208" s="97"/>
      <c r="M208" s="101"/>
      <c r="N208" s="101"/>
      <c r="O208" s="101"/>
      <c r="P208" s="101"/>
      <c r="Q208" s="101"/>
      <c r="R208" s="101"/>
      <c r="S208" s="101"/>
      <c r="T208" s="101"/>
    </row>
    <row r="209" spans="2:20" s="78" customFormat="1" ht="12.75">
      <c r="B209" s="934" t="s">
        <v>363</v>
      </c>
      <c r="C209" s="934"/>
      <c r="D209" s="934"/>
      <c r="E209" s="919" t="s">
        <v>655</v>
      </c>
      <c r="F209" s="919"/>
      <c r="G209" s="919"/>
      <c r="H209" s="919"/>
      <c r="I209" s="919"/>
      <c r="J209" s="97"/>
      <c r="K209" s="97"/>
      <c r="L209" s="101"/>
      <c r="M209" s="101"/>
      <c r="N209" s="101"/>
      <c r="O209" s="101"/>
      <c r="P209" s="101"/>
      <c r="Q209" s="101"/>
      <c r="R209" s="101"/>
      <c r="S209" s="101"/>
      <c r="T209" s="101"/>
    </row>
    <row r="210" spans="2:20" s="78" customFormat="1" ht="24" customHeight="1">
      <c r="B210" s="946" t="s">
        <v>986</v>
      </c>
      <c r="C210" s="947"/>
      <c r="D210" s="948"/>
      <c r="E210" s="952" t="s">
        <v>679</v>
      </c>
      <c r="F210" s="953"/>
      <c r="G210" s="953"/>
      <c r="H210" s="953"/>
      <c r="I210" s="954"/>
      <c r="J210" s="97"/>
      <c r="K210" s="97"/>
      <c r="L210" s="101"/>
      <c r="M210" s="101"/>
      <c r="N210" s="101"/>
      <c r="O210" s="101"/>
      <c r="P210" s="101"/>
      <c r="Q210" s="101"/>
      <c r="R210" s="101"/>
      <c r="S210" s="101"/>
      <c r="T210" s="101"/>
    </row>
    <row r="211" spans="2:20" s="78" customFormat="1" ht="12.75">
      <c r="B211" s="949"/>
      <c r="C211" s="950"/>
      <c r="D211" s="951"/>
      <c r="E211" s="997" t="s">
        <v>514</v>
      </c>
      <c r="F211" s="998"/>
      <c r="G211" s="998"/>
      <c r="H211" s="998"/>
      <c r="I211" s="999"/>
      <c r="J211" s="97"/>
      <c r="K211" s="97"/>
      <c r="L211" s="101"/>
      <c r="M211" s="101"/>
      <c r="N211" s="101"/>
      <c r="O211" s="101"/>
      <c r="P211" s="101"/>
      <c r="Q211" s="101"/>
      <c r="R211" s="101"/>
      <c r="S211" s="101"/>
      <c r="T211" s="101"/>
    </row>
    <row r="212" spans="2:20" s="78" customFormat="1" ht="21.75" customHeight="1">
      <c r="B212" s="946" t="s">
        <v>20</v>
      </c>
      <c r="C212" s="947"/>
      <c r="D212" s="948"/>
      <c r="E212" s="952" t="s">
        <v>515</v>
      </c>
      <c r="F212" s="953"/>
      <c r="G212" s="953"/>
      <c r="H212" s="953"/>
      <c r="I212" s="954"/>
      <c r="J212" s="97"/>
      <c r="K212" s="97"/>
      <c r="L212" s="101"/>
      <c r="M212" s="101"/>
      <c r="N212" s="101"/>
      <c r="O212" s="101"/>
      <c r="P212" s="101"/>
      <c r="Q212" s="101"/>
      <c r="R212" s="101"/>
      <c r="S212" s="101"/>
      <c r="T212" s="101"/>
    </row>
    <row r="213" spans="2:20" s="78" customFormat="1" ht="21" customHeight="1">
      <c r="B213" s="949"/>
      <c r="C213" s="950"/>
      <c r="D213" s="951"/>
      <c r="E213" s="997" t="s">
        <v>987</v>
      </c>
      <c r="F213" s="1005"/>
      <c r="G213" s="1005"/>
      <c r="H213" s="1005"/>
      <c r="I213" s="1006"/>
      <c r="J213" s="97"/>
      <c r="K213" s="97"/>
      <c r="L213" s="101"/>
      <c r="M213" s="101"/>
      <c r="N213" s="101"/>
      <c r="O213" s="101"/>
      <c r="P213" s="101"/>
      <c r="Q213" s="101"/>
      <c r="R213" s="101"/>
      <c r="S213" s="101"/>
      <c r="T213" s="101"/>
    </row>
    <row r="214" spans="2:20" s="117" customFormat="1" ht="12.75">
      <c r="B214" s="940" t="s">
        <v>530</v>
      </c>
      <c r="C214" s="941"/>
      <c r="D214" s="942"/>
      <c r="E214" s="919" t="s">
        <v>648</v>
      </c>
      <c r="F214" s="919"/>
      <c r="G214" s="919"/>
      <c r="H214" s="919"/>
      <c r="I214" s="919"/>
      <c r="J214" s="285"/>
      <c r="K214" s="285"/>
      <c r="L214" s="285"/>
      <c r="M214" s="285"/>
      <c r="N214" s="285"/>
      <c r="O214" s="285"/>
      <c r="P214" s="285"/>
      <c r="Q214" s="285"/>
      <c r="R214" s="285"/>
      <c r="S214" s="285"/>
      <c r="T214" s="285"/>
    </row>
    <row r="215" spans="2:20" s="78" customFormat="1" ht="21.75" customHeight="1">
      <c r="B215" s="1004" t="s">
        <v>11</v>
      </c>
      <c r="C215" s="1004"/>
      <c r="D215" s="1004"/>
      <c r="E215" s="919" t="s">
        <v>12</v>
      </c>
      <c r="F215" s="919"/>
      <c r="G215" s="919"/>
      <c r="H215" s="919"/>
      <c r="I215" s="919"/>
      <c r="J215" s="101"/>
      <c r="K215" s="101"/>
      <c r="L215" s="101"/>
      <c r="M215" s="101"/>
      <c r="N215" s="101"/>
      <c r="O215" s="101"/>
      <c r="P215" s="101"/>
      <c r="Q215" s="101"/>
      <c r="R215" s="101"/>
      <c r="S215" s="101"/>
      <c r="T215" s="101"/>
    </row>
    <row r="216" spans="2:20" s="78" customFormat="1" ht="21.75" customHeight="1">
      <c r="B216" s="1057" t="s">
        <v>10</v>
      </c>
      <c r="C216" s="1058"/>
      <c r="D216" s="1059"/>
      <c r="E216" s="919" t="s">
        <v>13</v>
      </c>
      <c r="F216" s="919"/>
      <c r="G216" s="919"/>
      <c r="H216" s="919"/>
      <c r="I216" s="919"/>
      <c r="J216" s="101"/>
      <c r="K216" s="101"/>
      <c r="L216" s="101"/>
      <c r="M216" s="101"/>
      <c r="N216" s="101"/>
      <c r="O216" s="101"/>
      <c r="P216" s="101"/>
      <c r="Q216" s="101"/>
      <c r="R216" s="101"/>
      <c r="S216" s="101"/>
      <c r="T216" s="101"/>
    </row>
    <row r="217" spans="2:20" s="78" customFormat="1" ht="49.5" customHeight="1">
      <c r="B217" s="1004" t="s">
        <v>776</v>
      </c>
      <c r="C217" s="1004"/>
      <c r="D217" s="1004"/>
      <c r="E217" s="919" t="s">
        <v>80</v>
      </c>
      <c r="F217" s="919"/>
      <c r="G217" s="919"/>
      <c r="H217" s="919"/>
      <c r="I217" s="919"/>
      <c r="J217" s="101"/>
      <c r="K217" s="101"/>
      <c r="L217" s="101"/>
      <c r="M217" s="101"/>
      <c r="N217" s="101"/>
      <c r="O217" s="101"/>
      <c r="P217" s="101"/>
      <c r="Q217" s="101"/>
      <c r="R217" s="101"/>
      <c r="S217" s="101"/>
      <c r="T217" s="101"/>
    </row>
    <row r="218" spans="2:9" s="97" customFormat="1" ht="60.75" customHeight="1">
      <c r="B218" s="1016" t="s">
        <v>81</v>
      </c>
      <c r="C218" s="1017"/>
      <c r="D218" s="1018"/>
      <c r="E218" s="989" t="s">
        <v>82</v>
      </c>
      <c r="F218" s="1019"/>
      <c r="G218" s="1019"/>
      <c r="H218" s="1019"/>
      <c r="I218" s="990"/>
    </row>
    <row r="219" spans="2:9" s="97" customFormat="1" ht="9" customHeight="1">
      <c r="B219" s="225"/>
      <c r="C219" s="225"/>
      <c r="D219" s="225"/>
      <c r="E219" s="286"/>
      <c r="F219" s="286"/>
      <c r="G219" s="286"/>
      <c r="H219" s="286"/>
      <c r="I219" s="286"/>
    </row>
    <row r="220" spans="2:20" s="78" customFormat="1" ht="28.5" customHeight="1">
      <c r="B220" s="958" t="str">
        <f>'Modif dossier'!$C$76</f>
        <v>ACTION 1   - Budget prévisionnel de l'action projetée - Exercice 2013</v>
      </c>
      <c r="C220" s="958"/>
      <c r="D220" s="958"/>
      <c r="E220" s="958"/>
      <c r="F220" s="958"/>
      <c r="G220" s="958"/>
      <c r="H220" s="958"/>
      <c r="I220" s="958"/>
      <c r="J220" s="101"/>
      <c r="K220" s="101"/>
      <c r="L220" s="101"/>
      <c r="M220" s="101"/>
      <c r="N220" s="101"/>
      <c r="O220" s="101"/>
      <c r="P220" s="101"/>
      <c r="Q220" s="101"/>
      <c r="R220" s="101"/>
      <c r="S220" s="101"/>
      <c r="T220" s="101"/>
    </row>
    <row r="221" spans="2:20" s="78" customFormat="1" ht="15">
      <c r="B221" s="960" t="s">
        <v>511</v>
      </c>
      <c r="C221" s="960"/>
      <c r="D221" s="960"/>
      <c r="E221" s="960"/>
      <c r="F221" s="960"/>
      <c r="G221" s="960"/>
      <c r="H221" s="960"/>
      <c r="I221" s="960"/>
      <c r="J221" s="101"/>
      <c r="K221" s="101"/>
      <c r="L221" s="101"/>
      <c r="M221" s="101"/>
      <c r="N221" s="101"/>
      <c r="O221" s="101"/>
      <c r="P221" s="101"/>
      <c r="Q221" s="101"/>
      <c r="R221" s="101"/>
      <c r="S221" s="101"/>
      <c r="T221" s="101"/>
    </row>
    <row r="222" spans="2:20" s="78" customFormat="1" ht="15.75">
      <c r="B222" s="3"/>
      <c r="C222" s="959" t="s">
        <v>626</v>
      </c>
      <c r="D222" s="959"/>
      <c r="E222" s="959"/>
      <c r="F222" s="959"/>
      <c r="G222" s="272"/>
      <c r="H222" s="272"/>
      <c r="I222" s="272"/>
      <c r="J222" s="101"/>
      <c r="K222" s="101"/>
      <c r="L222" s="101"/>
      <c r="M222" s="101"/>
      <c r="N222" s="101"/>
      <c r="O222" s="101"/>
      <c r="P222" s="101"/>
      <c r="Q222" s="101"/>
      <c r="R222" s="101"/>
      <c r="S222" s="101"/>
      <c r="T222" s="101"/>
    </row>
    <row r="223" spans="2:20" s="78" customFormat="1" ht="15.75">
      <c r="B223" s="287"/>
      <c r="C223" s="959" t="s">
        <v>650</v>
      </c>
      <c r="D223" s="959"/>
      <c r="E223" s="959"/>
      <c r="F223" s="959"/>
      <c r="G223" s="272"/>
      <c r="H223" s="272"/>
      <c r="I223" s="272"/>
      <c r="J223" s="101"/>
      <c r="K223" s="101"/>
      <c r="L223" s="101"/>
      <c r="M223" s="101"/>
      <c r="N223" s="101"/>
      <c r="O223" s="101"/>
      <c r="P223" s="101"/>
      <c r="Q223" s="101"/>
      <c r="R223" s="101"/>
      <c r="S223" s="101"/>
      <c r="T223" s="101"/>
    </row>
    <row r="224" spans="2:20" s="78" customFormat="1" ht="26.25" customHeight="1">
      <c r="B224" s="972" t="s">
        <v>83</v>
      </c>
      <c r="C224" s="973"/>
      <c r="D224" s="973"/>
      <c r="E224" s="973"/>
      <c r="F224" s="973"/>
      <c r="G224" s="973"/>
      <c r="H224" s="973"/>
      <c r="I224" s="973"/>
      <c r="J224" s="101"/>
      <c r="K224" s="101"/>
      <c r="L224" s="101"/>
      <c r="M224" s="101"/>
      <c r="N224" s="101"/>
      <c r="O224" s="101"/>
      <c r="P224" s="101"/>
      <c r="Q224" s="101"/>
      <c r="R224" s="101"/>
      <c r="S224" s="101"/>
      <c r="T224" s="101"/>
    </row>
    <row r="225" spans="2:20" s="78" customFormat="1" ht="18.75" customHeight="1">
      <c r="B225" s="961" t="s">
        <v>84</v>
      </c>
      <c r="C225" s="961"/>
      <c r="D225" s="961"/>
      <c r="E225" s="961"/>
      <c r="F225" s="962" t="s">
        <v>307</v>
      </c>
      <c r="G225" s="962"/>
      <c r="H225" s="962"/>
      <c r="I225" s="962"/>
      <c r="J225" s="101"/>
      <c r="K225" s="101"/>
      <c r="L225" s="101"/>
      <c r="M225" s="101"/>
      <c r="N225" s="101"/>
      <c r="O225" s="101"/>
      <c r="P225" s="101"/>
      <c r="Q225" s="101"/>
      <c r="R225" s="101"/>
      <c r="S225" s="101"/>
      <c r="T225" s="101"/>
    </row>
    <row r="226" spans="2:20" s="78" customFormat="1" ht="3" customHeight="1">
      <c r="B226" s="2"/>
      <c r="C226" s="2"/>
      <c r="D226" s="2"/>
      <c r="E226" s="2"/>
      <c r="F226" s="2"/>
      <c r="G226" s="2"/>
      <c r="H226" s="2"/>
      <c r="I226" s="2"/>
      <c r="J226" s="101"/>
      <c r="K226" s="101"/>
      <c r="L226" s="101"/>
      <c r="M226" s="101"/>
      <c r="N226" s="101"/>
      <c r="O226" s="101"/>
      <c r="P226" s="101"/>
      <c r="Q226" s="101"/>
      <c r="R226" s="101"/>
      <c r="S226" s="101"/>
      <c r="T226" s="101"/>
    </row>
    <row r="227" spans="2:20" s="78" customFormat="1" ht="18.75" customHeight="1">
      <c r="B227" s="971" t="s">
        <v>671</v>
      </c>
      <c r="C227" s="971"/>
      <c r="D227" s="971"/>
      <c r="E227" s="971"/>
      <c r="F227" s="970" t="s">
        <v>75</v>
      </c>
      <c r="G227" s="970"/>
      <c r="H227" s="970"/>
      <c r="I227" s="970"/>
      <c r="J227" s="101"/>
      <c r="K227" s="101"/>
      <c r="L227" s="101"/>
      <c r="M227" s="101"/>
      <c r="N227" s="101"/>
      <c r="O227" s="101"/>
      <c r="P227" s="101"/>
      <c r="Q227" s="101"/>
      <c r="R227" s="101"/>
      <c r="S227" s="101"/>
      <c r="T227" s="101"/>
    </row>
    <row r="228" spans="10:20" s="78" customFormat="1" ht="3.75" customHeight="1">
      <c r="J228" s="101"/>
      <c r="K228" s="101"/>
      <c r="L228" s="101"/>
      <c r="M228" s="101"/>
      <c r="N228" s="101"/>
      <c r="O228" s="101"/>
      <c r="P228" s="101"/>
      <c r="Q228" s="101"/>
      <c r="R228" s="101"/>
      <c r="S228" s="101"/>
      <c r="T228" s="101"/>
    </row>
    <row r="229" spans="2:20" s="245" customFormat="1" ht="26.25" customHeight="1">
      <c r="B229" s="988" t="s">
        <v>827</v>
      </c>
      <c r="C229" s="988"/>
      <c r="D229" s="988"/>
      <c r="E229" s="288"/>
      <c r="F229" s="989" t="s">
        <v>626</v>
      </c>
      <c r="G229" s="990"/>
      <c r="H229" s="289"/>
      <c r="I229" s="289"/>
      <c r="J229" s="33"/>
      <c r="K229" s="33"/>
      <c r="L229" s="33"/>
      <c r="M229" s="33"/>
      <c r="N229" s="33"/>
      <c r="O229" s="33"/>
      <c r="P229" s="33"/>
      <c r="Q229" s="33"/>
      <c r="R229" s="33"/>
      <c r="S229" s="33"/>
      <c r="T229" s="33"/>
    </row>
    <row r="230" spans="2:9" s="33" customFormat="1" ht="7.5" customHeight="1">
      <c r="B230" s="290"/>
      <c r="C230" s="290"/>
      <c r="D230" s="290"/>
      <c r="E230" s="291"/>
      <c r="F230" s="284"/>
      <c r="G230" s="284"/>
      <c r="H230" s="97"/>
      <c r="I230" s="97"/>
    </row>
    <row r="231" spans="2:9" s="33" customFormat="1" ht="33" customHeight="1">
      <c r="B231" s="1111" t="s">
        <v>561</v>
      </c>
      <c r="C231" s="1111"/>
      <c r="D231" s="1111"/>
      <c r="E231" s="989" t="s">
        <v>626</v>
      </c>
      <c r="F231" s="990"/>
      <c r="G231" s="1010" t="s">
        <v>876</v>
      </c>
      <c r="H231" s="1011"/>
      <c r="I231" s="1011"/>
    </row>
    <row r="232" spans="2:9" s="33" customFormat="1" ht="8.25" customHeight="1">
      <c r="B232" s="212"/>
      <c r="C232" s="212"/>
      <c r="D232" s="212"/>
      <c r="E232" s="284"/>
      <c r="F232" s="284"/>
      <c r="H232" s="97"/>
      <c r="I232" s="97"/>
    </row>
    <row r="233" spans="2:9" s="33" customFormat="1" ht="12" customHeight="1">
      <c r="B233" s="290"/>
      <c r="C233" s="290"/>
      <c r="D233" s="290"/>
      <c r="E233" s="291"/>
      <c r="F233" s="284"/>
      <c r="G233" s="284"/>
      <c r="H233" s="97"/>
      <c r="I233" s="97"/>
    </row>
    <row r="234" spans="2:20" s="145" customFormat="1" ht="5.25" customHeight="1">
      <c r="B234" s="252"/>
      <c r="C234" s="252"/>
      <c r="D234" s="252"/>
      <c r="E234" s="252"/>
      <c r="F234" s="252"/>
      <c r="G234" s="252"/>
      <c r="H234" s="252"/>
      <c r="I234" s="252"/>
      <c r="J234" s="104"/>
      <c r="K234" s="104"/>
      <c r="L234" s="104"/>
      <c r="M234" s="104"/>
      <c r="N234" s="104"/>
      <c r="O234" s="104"/>
      <c r="P234" s="104"/>
      <c r="Q234" s="104"/>
      <c r="R234" s="104"/>
      <c r="S234" s="104"/>
      <c r="T234" s="104"/>
    </row>
    <row r="235" spans="2:9" ht="23.25">
      <c r="B235" s="974" t="s">
        <v>576</v>
      </c>
      <c r="C235" s="974"/>
      <c r="D235" s="974"/>
      <c r="E235" s="974"/>
      <c r="F235" s="974"/>
      <c r="G235" s="974"/>
      <c r="H235" s="974"/>
      <c r="I235" s="974"/>
    </row>
    <row r="236" spans="2:9" s="33" customFormat="1" ht="5.25" customHeight="1">
      <c r="B236" s="292"/>
      <c r="C236" s="292"/>
      <c r="D236" s="292"/>
      <c r="E236" s="292"/>
      <c r="F236" s="292"/>
      <c r="G236" s="292"/>
      <c r="H236" s="292"/>
      <c r="I236" s="292"/>
    </row>
    <row r="237" spans="2:20" s="245" customFormat="1" ht="33.75" customHeight="1">
      <c r="B237" s="959" t="s">
        <v>86</v>
      </c>
      <c r="C237" s="959"/>
      <c r="D237" s="959"/>
      <c r="E237" s="959"/>
      <c r="F237" s="959"/>
      <c r="G237" s="959"/>
      <c r="H237" s="959"/>
      <c r="I237" s="959"/>
      <c r="J237" s="33"/>
      <c r="K237" s="33"/>
      <c r="L237" s="33"/>
      <c r="M237" s="33"/>
      <c r="N237" s="33"/>
      <c r="O237" s="33"/>
      <c r="P237" s="33"/>
      <c r="Q237" s="33"/>
      <c r="R237" s="33"/>
      <c r="S237" s="33"/>
      <c r="T237" s="33"/>
    </row>
    <row r="238" spans="2:20" s="245" customFormat="1" ht="47.25" customHeight="1">
      <c r="B238" s="972" t="s">
        <v>492</v>
      </c>
      <c r="C238" s="973"/>
      <c r="D238" s="973"/>
      <c r="E238" s="973"/>
      <c r="F238" s="973"/>
      <c r="G238" s="973"/>
      <c r="H238" s="973"/>
      <c r="I238" s="973"/>
      <c r="J238" s="33"/>
      <c r="K238" s="33"/>
      <c r="L238" s="33"/>
      <c r="M238" s="33"/>
      <c r="N238" s="33"/>
      <c r="O238" s="33"/>
      <c r="P238" s="33"/>
      <c r="Q238" s="33"/>
      <c r="R238" s="33"/>
      <c r="S238" s="33"/>
      <c r="T238" s="33"/>
    </row>
    <row r="239" spans="2:20" s="78" customFormat="1" ht="34.5" customHeight="1">
      <c r="B239" s="972" t="s">
        <v>491</v>
      </c>
      <c r="C239" s="973"/>
      <c r="D239" s="973"/>
      <c r="E239" s="973"/>
      <c r="F239" s="973"/>
      <c r="G239" s="973"/>
      <c r="H239" s="973"/>
      <c r="I239" s="973"/>
      <c r="J239" s="101"/>
      <c r="K239" s="101"/>
      <c r="L239" s="101"/>
      <c r="M239" s="101"/>
      <c r="N239" s="101"/>
      <c r="O239" s="101"/>
      <c r="P239" s="101"/>
      <c r="Q239" s="101"/>
      <c r="R239" s="101"/>
      <c r="S239" s="101"/>
      <c r="T239" s="101"/>
    </row>
    <row r="240" spans="2:20" s="78" customFormat="1" ht="24.75" customHeight="1">
      <c r="B240" s="987" t="s">
        <v>358</v>
      </c>
      <c r="C240" s="987"/>
      <c r="D240" s="987"/>
      <c r="E240" s="987"/>
      <c r="F240" s="987"/>
      <c r="G240" s="987"/>
      <c r="H240" s="987"/>
      <c r="I240" s="987"/>
      <c r="J240" s="101"/>
      <c r="K240" s="101"/>
      <c r="L240" s="101"/>
      <c r="M240" s="101"/>
      <c r="N240" s="101"/>
      <c r="O240" s="101"/>
      <c r="P240" s="101"/>
      <c r="Q240" s="101"/>
      <c r="R240" s="101"/>
      <c r="S240" s="101"/>
      <c r="T240" s="101"/>
    </row>
    <row r="241" spans="2:20" s="78" customFormat="1" ht="9" customHeight="1">
      <c r="B241" s="107"/>
      <c r="C241" s="105"/>
      <c r="D241" s="105"/>
      <c r="E241" s="105"/>
      <c r="F241" s="105"/>
      <c r="G241" s="105"/>
      <c r="H241" s="245"/>
      <c r="I241" s="105"/>
      <c r="J241" s="101"/>
      <c r="K241" s="101"/>
      <c r="L241" s="101"/>
      <c r="M241" s="101"/>
      <c r="N241" s="101"/>
      <c r="O241" s="101"/>
      <c r="P241" s="101"/>
      <c r="Q241" s="101"/>
      <c r="R241" s="101"/>
      <c r="S241" s="101"/>
      <c r="T241" s="101"/>
    </row>
    <row r="242" spans="2:20" s="78" customFormat="1" ht="18.75" customHeight="1">
      <c r="B242" s="960" t="s">
        <v>511</v>
      </c>
      <c r="C242" s="960"/>
      <c r="D242" s="960"/>
      <c r="E242" s="960"/>
      <c r="F242" s="960"/>
      <c r="G242" s="960"/>
      <c r="H242" s="960"/>
      <c r="I242" s="960"/>
      <c r="J242" s="101"/>
      <c r="K242" s="101"/>
      <c r="L242" s="101"/>
      <c r="M242" s="101"/>
      <c r="N242" s="101"/>
      <c r="O242" s="101"/>
      <c r="P242" s="101"/>
      <c r="Q242" s="101"/>
      <c r="R242" s="101"/>
      <c r="S242" s="101"/>
      <c r="T242" s="101"/>
    </row>
    <row r="243" spans="2:20" s="78" customFormat="1" ht="15.75">
      <c r="B243" s="3"/>
      <c r="C243" s="959" t="s">
        <v>626</v>
      </c>
      <c r="D243" s="959"/>
      <c r="E243" s="959"/>
      <c r="F243" s="959"/>
      <c r="G243" s="272"/>
      <c r="H243" s="272"/>
      <c r="I243" s="272"/>
      <c r="J243" s="101"/>
      <c r="K243" s="101"/>
      <c r="L243" s="101"/>
      <c r="M243" s="101"/>
      <c r="N243" s="101"/>
      <c r="O243" s="101"/>
      <c r="P243" s="101"/>
      <c r="Q243" s="101"/>
      <c r="R243" s="101"/>
      <c r="S243" s="101"/>
      <c r="T243" s="101"/>
    </row>
    <row r="244" spans="2:20" s="78" customFormat="1" ht="15.75">
      <c r="B244" s="287"/>
      <c r="C244" s="959" t="s">
        <v>650</v>
      </c>
      <c r="D244" s="959"/>
      <c r="E244" s="959"/>
      <c r="F244" s="959"/>
      <c r="G244" s="272"/>
      <c r="H244" s="272"/>
      <c r="I244" s="272"/>
      <c r="J244" s="101"/>
      <c r="K244" s="101"/>
      <c r="L244" s="101"/>
      <c r="M244" s="101"/>
      <c r="N244" s="101"/>
      <c r="O244" s="101"/>
      <c r="P244" s="101"/>
      <c r="Q244" s="101"/>
      <c r="R244" s="101"/>
      <c r="S244" s="101"/>
      <c r="T244" s="101"/>
    </row>
    <row r="245" spans="2:20" s="78" customFormat="1" ht="28.5" customHeight="1">
      <c r="B245" s="985" t="s">
        <v>115</v>
      </c>
      <c r="C245" s="986"/>
      <c r="D245" s="986"/>
      <c r="E245" s="986"/>
      <c r="F245" s="986"/>
      <c r="G245" s="986"/>
      <c r="H245" s="986"/>
      <c r="I245" s="986"/>
      <c r="J245" s="101"/>
      <c r="K245" s="101"/>
      <c r="L245" s="101"/>
      <c r="M245" s="101"/>
      <c r="N245" s="101"/>
      <c r="O245" s="101"/>
      <c r="P245" s="101"/>
      <c r="Q245" s="101"/>
      <c r="R245" s="101"/>
      <c r="S245" s="101"/>
      <c r="T245" s="101"/>
    </row>
    <row r="246" spans="2:20" s="78" customFormat="1" ht="18.75" customHeight="1">
      <c r="B246" s="961" t="s">
        <v>84</v>
      </c>
      <c r="C246" s="961"/>
      <c r="D246" s="961"/>
      <c r="E246" s="961"/>
      <c r="F246" s="962" t="s">
        <v>307</v>
      </c>
      <c r="G246" s="962"/>
      <c r="H246" s="962"/>
      <c r="I246" s="962"/>
      <c r="J246" s="101"/>
      <c r="K246" s="101"/>
      <c r="L246" s="101"/>
      <c r="M246" s="101"/>
      <c r="N246" s="101"/>
      <c r="O246" s="101"/>
      <c r="P246" s="101"/>
      <c r="Q246" s="101"/>
      <c r="R246" s="101"/>
      <c r="S246" s="101"/>
      <c r="T246" s="101"/>
    </row>
    <row r="247" spans="2:20" s="78" customFormat="1" ht="3" customHeight="1">
      <c r="B247" s="2"/>
      <c r="C247" s="2"/>
      <c r="D247" s="2"/>
      <c r="E247" s="2"/>
      <c r="F247" s="2"/>
      <c r="G247" s="2"/>
      <c r="H247" s="2"/>
      <c r="I247" s="2"/>
      <c r="J247" s="101"/>
      <c r="K247" s="101"/>
      <c r="L247" s="101"/>
      <c r="M247" s="101"/>
      <c r="N247" s="101"/>
      <c r="O247" s="101"/>
      <c r="P247" s="101"/>
      <c r="Q247" s="101"/>
      <c r="R247" s="101"/>
      <c r="S247" s="101"/>
      <c r="T247" s="101"/>
    </row>
    <row r="248" spans="2:20" s="78" customFormat="1" ht="18.75" customHeight="1">
      <c r="B248" s="971" t="s">
        <v>671</v>
      </c>
      <c r="C248" s="971"/>
      <c r="D248" s="971"/>
      <c r="E248" s="971"/>
      <c r="F248" s="970" t="s">
        <v>75</v>
      </c>
      <c r="G248" s="970"/>
      <c r="H248" s="970"/>
      <c r="I248" s="970"/>
      <c r="J248" s="101"/>
      <c r="K248" s="101"/>
      <c r="L248" s="101"/>
      <c r="M248" s="101"/>
      <c r="N248" s="101"/>
      <c r="O248" s="101"/>
      <c r="P248" s="101"/>
      <c r="Q248" s="101"/>
      <c r="R248" s="101"/>
      <c r="S248" s="101"/>
      <c r="T248" s="101"/>
    </row>
    <row r="249" spans="10:20" s="78" customFormat="1" ht="3.75" customHeight="1">
      <c r="J249" s="101"/>
      <c r="K249" s="101"/>
      <c r="L249" s="101"/>
      <c r="M249" s="101"/>
      <c r="N249" s="101"/>
      <c r="O249" s="101"/>
      <c r="P249" s="101"/>
      <c r="Q249" s="101"/>
      <c r="R249" s="101"/>
      <c r="S249" s="101"/>
      <c r="T249" s="101"/>
    </row>
    <row r="250" spans="2:20" s="245" customFormat="1" ht="26.25" customHeight="1">
      <c r="B250" s="988" t="s">
        <v>827</v>
      </c>
      <c r="C250" s="988"/>
      <c r="D250" s="988"/>
      <c r="E250" s="288"/>
      <c r="F250" s="989" t="s">
        <v>626</v>
      </c>
      <c r="G250" s="990"/>
      <c r="H250" s="289"/>
      <c r="I250" s="289"/>
      <c r="J250" s="33"/>
      <c r="K250" s="33"/>
      <c r="L250" s="33"/>
      <c r="M250" s="33"/>
      <c r="N250" s="33"/>
      <c r="O250" s="33"/>
      <c r="P250" s="33"/>
      <c r="Q250" s="33"/>
      <c r="R250" s="33"/>
      <c r="S250" s="33"/>
      <c r="T250" s="33"/>
    </row>
    <row r="251" spans="2:9" s="33" customFormat="1" ht="6.75" customHeight="1">
      <c r="B251" s="290"/>
      <c r="C251" s="290"/>
      <c r="D251" s="290"/>
      <c r="E251" s="291"/>
      <c r="F251" s="284"/>
      <c r="G251" s="284"/>
      <c r="H251" s="97"/>
      <c r="I251" s="97"/>
    </row>
    <row r="252" spans="2:9" s="33" customFormat="1" ht="26.25" customHeight="1">
      <c r="B252" s="988" t="s">
        <v>936</v>
      </c>
      <c r="C252" s="988"/>
      <c r="D252" s="988"/>
      <c r="E252" s="288"/>
      <c r="F252" s="989" t="s">
        <v>626</v>
      </c>
      <c r="G252" s="990"/>
      <c r="H252" s="289"/>
      <c r="I252" s="289"/>
    </row>
    <row r="253" spans="2:20" s="294" customFormat="1" ht="9.75" customHeight="1">
      <c r="B253" s="222"/>
      <c r="C253" s="222"/>
      <c r="D253" s="222"/>
      <c r="E253" s="222"/>
      <c r="F253" s="222"/>
      <c r="G253" s="222"/>
      <c r="H253" s="222"/>
      <c r="I253" s="222"/>
      <c r="J253" s="293"/>
      <c r="K253" s="293"/>
      <c r="L253" s="293"/>
      <c r="M253" s="293"/>
      <c r="N253" s="293"/>
      <c r="O253" s="293"/>
      <c r="P253" s="293"/>
      <c r="Q253" s="293"/>
      <c r="R253" s="293"/>
      <c r="S253" s="293"/>
      <c r="T253" s="293"/>
    </row>
    <row r="254" spans="2:20" s="296" customFormat="1" ht="5.25" customHeight="1">
      <c r="B254" s="295"/>
      <c r="C254" s="295"/>
      <c r="D254" s="295"/>
      <c r="E254" s="295"/>
      <c r="F254" s="295"/>
      <c r="G254" s="295"/>
      <c r="H254" s="295"/>
      <c r="I254" s="295"/>
      <c r="J254" s="293"/>
      <c r="K254" s="293"/>
      <c r="L254" s="293"/>
      <c r="M254" s="293"/>
      <c r="N254" s="293"/>
      <c r="O254" s="293"/>
      <c r="P254" s="293"/>
      <c r="Q254" s="293"/>
      <c r="R254" s="293"/>
      <c r="S254" s="293"/>
      <c r="T254" s="293"/>
    </row>
    <row r="255" spans="2:20" s="294" customFormat="1" ht="22.5" customHeight="1">
      <c r="B255" s="1112" t="s">
        <v>794</v>
      </c>
      <c r="C255" s="1112"/>
      <c r="D255" s="1112"/>
      <c r="E255" s="1112"/>
      <c r="F255" s="1112"/>
      <c r="G255" s="1112"/>
      <c r="H255" s="1112"/>
      <c r="I255" s="1112"/>
      <c r="J255" s="293"/>
      <c r="K255" s="293"/>
      <c r="L255" s="293"/>
      <c r="M255" s="293"/>
      <c r="N255" s="293"/>
      <c r="O255" s="293"/>
      <c r="P255" s="293"/>
      <c r="Q255" s="293"/>
      <c r="R255" s="293"/>
      <c r="S255" s="293"/>
      <c r="T255" s="293"/>
    </row>
    <row r="256" spans="2:9" s="293" customFormat="1" ht="9" customHeight="1">
      <c r="B256" s="297"/>
      <c r="C256" s="297"/>
      <c r="D256" s="297"/>
      <c r="E256" s="297"/>
      <c r="F256" s="297"/>
      <c r="G256" s="297"/>
      <c r="H256" s="297"/>
      <c r="I256" s="297"/>
    </row>
    <row r="257" spans="2:9" s="293" customFormat="1" ht="24" customHeight="1">
      <c r="B257" s="987" t="str">
        <f>'Modif dossier'!$C$49</f>
        <v>Cette page est à renseigner, imprimer, signer et à renvoyer par voie postale ou électronique, accompagnée des pièces à joindre.</v>
      </c>
      <c r="C257" s="1113"/>
      <c r="D257" s="1113"/>
      <c r="E257" s="1113"/>
      <c r="F257" s="1113"/>
      <c r="G257" s="1113"/>
      <c r="H257" s="1113"/>
      <c r="I257" s="1113"/>
    </row>
    <row r="258" spans="2:20" s="294" customFormat="1" ht="8.25" customHeight="1">
      <c r="B258" s="117"/>
      <c r="C258" s="116"/>
      <c r="D258" s="116"/>
      <c r="E258" s="117"/>
      <c r="F258" s="116"/>
      <c r="G258" s="116"/>
      <c r="H258" s="117"/>
      <c r="I258" s="117"/>
      <c r="J258" s="293"/>
      <c r="K258" s="293"/>
      <c r="L258" s="293"/>
      <c r="M258" s="293"/>
      <c r="N258" s="293"/>
      <c r="O258" s="293"/>
      <c r="P258" s="293"/>
      <c r="Q258" s="293"/>
      <c r="R258" s="293"/>
      <c r="S258" s="293"/>
      <c r="T258" s="293"/>
    </row>
    <row r="259" spans="2:20" s="294" customFormat="1" ht="24.75" customHeight="1">
      <c r="B259" s="965" t="s">
        <v>782</v>
      </c>
      <c r="C259" s="965"/>
      <c r="D259" s="965"/>
      <c r="E259" s="964" t="s">
        <v>658</v>
      </c>
      <c r="F259" s="964"/>
      <c r="G259" s="964"/>
      <c r="H259" s="964"/>
      <c r="I259" s="964"/>
      <c r="J259" s="293"/>
      <c r="K259" s="293"/>
      <c r="L259" s="293"/>
      <c r="M259" s="293"/>
      <c r="N259" s="293"/>
      <c r="O259" s="293"/>
      <c r="P259" s="293"/>
      <c r="Q259" s="293"/>
      <c r="R259" s="293"/>
      <c r="S259" s="293"/>
      <c r="T259" s="293"/>
    </row>
    <row r="260" spans="2:20" s="294" customFormat="1" ht="22.5" customHeight="1">
      <c r="B260" s="965" t="s">
        <v>783</v>
      </c>
      <c r="C260" s="965"/>
      <c r="D260" s="965"/>
      <c r="E260" s="964" t="s">
        <v>658</v>
      </c>
      <c r="F260" s="964"/>
      <c r="G260" s="964"/>
      <c r="H260" s="964"/>
      <c r="I260" s="964"/>
      <c r="J260" s="293"/>
      <c r="K260" s="293"/>
      <c r="L260" s="293"/>
      <c r="M260" s="293"/>
      <c r="N260" s="293"/>
      <c r="O260" s="293"/>
      <c r="P260" s="293"/>
      <c r="Q260" s="293"/>
      <c r="R260" s="293"/>
      <c r="S260" s="293"/>
      <c r="T260" s="293"/>
    </row>
    <row r="261" spans="2:20" s="294" customFormat="1" ht="24.75" customHeight="1">
      <c r="B261" s="965" t="s">
        <v>795</v>
      </c>
      <c r="C261" s="965"/>
      <c r="D261" s="965"/>
      <c r="E261" s="964" t="s">
        <v>116</v>
      </c>
      <c r="F261" s="964"/>
      <c r="G261" s="964"/>
      <c r="H261" s="964"/>
      <c r="I261" s="964"/>
      <c r="J261" s="293"/>
      <c r="K261" s="293"/>
      <c r="L261" s="293"/>
      <c r="M261" s="293"/>
      <c r="N261" s="293"/>
      <c r="O261" s="293"/>
      <c r="P261" s="293"/>
      <c r="Q261" s="293"/>
      <c r="R261" s="293"/>
      <c r="S261" s="293"/>
      <c r="T261" s="293"/>
    </row>
    <row r="262" spans="2:20" s="299" customFormat="1" ht="33.75" customHeight="1">
      <c r="B262" s="965" t="s">
        <v>808</v>
      </c>
      <c r="C262" s="965"/>
      <c r="D262" s="965"/>
      <c r="E262" s="964" t="s">
        <v>659</v>
      </c>
      <c r="F262" s="964"/>
      <c r="G262" s="964"/>
      <c r="H262" s="964"/>
      <c r="I262" s="964"/>
      <c r="J262" s="298"/>
      <c r="K262" s="298"/>
      <c r="L262" s="298"/>
      <c r="M262" s="298"/>
      <c r="N262" s="298"/>
      <c r="O262" s="298"/>
      <c r="P262" s="298"/>
      <c r="Q262" s="298"/>
      <c r="R262" s="298"/>
      <c r="S262" s="298"/>
      <c r="T262" s="298"/>
    </row>
    <row r="263" spans="2:20" s="294" customFormat="1" ht="12.75">
      <c r="B263" s="965" t="s">
        <v>805</v>
      </c>
      <c r="C263" s="965"/>
      <c r="D263" s="965"/>
      <c r="E263" s="966"/>
      <c r="F263" s="966"/>
      <c r="G263" s="966"/>
      <c r="H263" s="966"/>
      <c r="I263" s="966"/>
      <c r="J263" s="293"/>
      <c r="K263" s="293"/>
      <c r="L263" s="293"/>
      <c r="M263" s="293"/>
      <c r="N263" s="293"/>
      <c r="O263" s="293"/>
      <c r="P263" s="293"/>
      <c r="Q263" s="293"/>
      <c r="R263" s="293"/>
      <c r="S263" s="293"/>
      <c r="T263" s="293"/>
    </row>
    <row r="264" spans="2:20" s="294" customFormat="1" ht="12.75">
      <c r="B264" s="965" t="s">
        <v>806</v>
      </c>
      <c r="C264" s="965"/>
      <c r="D264" s="965"/>
      <c r="E264" s="966"/>
      <c r="F264" s="966"/>
      <c r="G264" s="966"/>
      <c r="H264" s="966"/>
      <c r="I264" s="966"/>
      <c r="J264" s="293"/>
      <c r="K264" s="293"/>
      <c r="L264" s="293"/>
      <c r="M264" s="293"/>
      <c r="N264" s="293"/>
      <c r="O264" s="293"/>
      <c r="P264" s="293"/>
      <c r="Q264" s="293"/>
      <c r="R264" s="293"/>
      <c r="S264" s="293"/>
      <c r="T264" s="293"/>
    </row>
    <row r="265" spans="2:10" ht="15" customHeight="1">
      <c r="B265" s="965" t="s">
        <v>807</v>
      </c>
      <c r="C265" s="965"/>
      <c r="D265" s="965"/>
      <c r="E265" s="966"/>
      <c r="F265" s="966"/>
      <c r="G265" s="966"/>
      <c r="H265" s="966"/>
      <c r="I265" s="966"/>
      <c r="J265" s="300"/>
    </row>
    <row r="266" spans="2:10" ht="12.75">
      <c r="B266" s="965" t="s">
        <v>117</v>
      </c>
      <c r="C266" s="965"/>
      <c r="D266" s="965"/>
      <c r="E266" s="966"/>
      <c r="F266" s="966"/>
      <c r="G266" s="966"/>
      <c r="H266" s="966"/>
      <c r="I266" s="966"/>
      <c r="J266" s="300"/>
    </row>
    <row r="267" spans="2:20" s="78" customFormat="1" ht="12.75">
      <c r="B267" s="965" t="s">
        <v>791</v>
      </c>
      <c r="C267" s="965"/>
      <c r="D267" s="965"/>
      <c r="E267" s="966"/>
      <c r="F267" s="966"/>
      <c r="G267" s="966"/>
      <c r="H267" s="966"/>
      <c r="I267" s="966"/>
      <c r="J267" s="97"/>
      <c r="K267" s="101"/>
      <c r="L267" s="101"/>
      <c r="M267" s="101"/>
      <c r="N267" s="101"/>
      <c r="O267" s="101"/>
      <c r="P267" s="101"/>
      <c r="Q267" s="101"/>
      <c r="R267" s="101"/>
      <c r="S267" s="101"/>
      <c r="T267" s="101"/>
    </row>
    <row r="268" spans="2:20" s="78" customFormat="1" ht="12.75">
      <c r="B268" s="965" t="s">
        <v>792</v>
      </c>
      <c r="C268" s="965"/>
      <c r="D268" s="965"/>
      <c r="E268" s="966"/>
      <c r="F268" s="966"/>
      <c r="G268" s="966"/>
      <c r="H268" s="966"/>
      <c r="I268" s="966"/>
      <c r="J268" s="97"/>
      <c r="K268" s="101"/>
      <c r="L268" s="101"/>
      <c r="M268" s="101"/>
      <c r="N268" s="101"/>
      <c r="O268" s="101"/>
      <c r="P268" s="101"/>
      <c r="Q268" s="101"/>
      <c r="R268" s="101"/>
      <c r="S268" s="101"/>
      <c r="T268" s="101"/>
    </row>
    <row r="269" spans="2:10" ht="12.75">
      <c r="B269" s="965" t="s">
        <v>798</v>
      </c>
      <c r="C269" s="965"/>
      <c r="D269" s="965"/>
      <c r="E269" s="966"/>
      <c r="F269" s="966"/>
      <c r="G269" s="966"/>
      <c r="H269" s="966"/>
      <c r="I269" s="966"/>
      <c r="J269" s="300"/>
    </row>
    <row r="270" spans="2:20" s="78" customFormat="1" ht="12.75">
      <c r="B270" s="301"/>
      <c r="C270" s="301"/>
      <c r="D270" s="301"/>
      <c r="E270" s="302"/>
      <c r="F270" s="302"/>
      <c r="G270" s="302"/>
      <c r="H270" s="302"/>
      <c r="I270" s="302"/>
      <c r="J270" s="101"/>
      <c r="K270" s="101"/>
      <c r="L270" s="101"/>
      <c r="M270" s="101"/>
      <c r="N270" s="101"/>
      <c r="O270" s="101"/>
      <c r="P270" s="101"/>
      <c r="Q270" s="101"/>
      <c r="R270" s="101"/>
      <c r="S270" s="101"/>
      <c r="T270" s="101"/>
    </row>
    <row r="271" spans="2:20" s="78" customFormat="1" ht="36.75" customHeight="1">
      <c r="B271" s="1114" t="s">
        <v>14</v>
      </c>
      <c r="C271" s="1115"/>
      <c r="D271" s="1115"/>
      <c r="E271" s="1115"/>
      <c r="F271" s="1115"/>
      <c r="G271" s="1115"/>
      <c r="H271" s="1115"/>
      <c r="I271" s="1115"/>
      <c r="J271" s="101"/>
      <c r="K271" s="101"/>
      <c r="L271" s="101"/>
      <c r="M271" s="101"/>
      <c r="N271" s="101"/>
      <c r="O271" s="101"/>
      <c r="P271" s="101"/>
      <c r="Q271" s="101"/>
      <c r="R271" s="101"/>
      <c r="S271" s="101"/>
      <c r="T271" s="101"/>
    </row>
    <row r="272" spans="2:20" s="294" customFormat="1" ht="109.5" customHeight="1">
      <c r="B272" s="967"/>
      <c r="C272" s="968"/>
      <c r="D272" s="969"/>
      <c r="E272" s="964" t="s">
        <v>760</v>
      </c>
      <c r="F272" s="964"/>
      <c r="G272" s="964"/>
      <c r="H272" s="964"/>
      <c r="I272" s="964"/>
      <c r="J272" s="293"/>
      <c r="K272" s="293"/>
      <c r="L272" s="293"/>
      <c r="M272" s="293"/>
      <c r="N272" s="293"/>
      <c r="O272" s="293"/>
      <c r="P272" s="293"/>
      <c r="Q272" s="293"/>
      <c r="R272" s="293"/>
      <c r="S272" s="293"/>
      <c r="T272" s="293"/>
    </row>
    <row r="273" spans="2:20" s="78" customFormat="1" ht="12.75">
      <c r="B273" s="965" t="s">
        <v>799</v>
      </c>
      <c r="C273" s="965"/>
      <c r="D273" s="965"/>
      <c r="E273" s="964" t="s">
        <v>660</v>
      </c>
      <c r="F273" s="964"/>
      <c r="G273" s="964"/>
      <c r="H273" s="964"/>
      <c r="I273" s="964"/>
      <c r="J273" s="101"/>
      <c r="K273" s="101"/>
      <c r="L273" s="101"/>
      <c r="M273" s="101"/>
      <c r="N273" s="101"/>
      <c r="O273" s="101"/>
      <c r="P273" s="101"/>
      <c r="Q273" s="101"/>
      <c r="R273" s="101"/>
      <c r="S273" s="101"/>
      <c r="T273" s="101"/>
    </row>
    <row r="274" spans="2:20" s="78" customFormat="1" ht="12.75">
      <c r="B274" s="965" t="s">
        <v>800</v>
      </c>
      <c r="C274" s="965"/>
      <c r="D274" s="965"/>
      <c r="E274" s="966"/>
      <c r="F274" s="966"/>
      <c r="G274" s="966"/>
      <c r="H274" s="966"/>
      <c r="I274" s="966"/>
      <c r="J274" s="101"/>
      <c r="K274" s="101"/>
      <c r="L274" s="101"/>
      <c r="M274" s="101"/>
      <c r="N274" s="101"/>
      <c r="O274" s="101"/>
      <c r="P274" s="101"/>
      <c r="Q274" s="101"/>
      <c r="R274" s="101"/>
      <c r="S274" s="101"/>
      <c r="T274" s="101"/>
    </row>
    <row r="275" spans="2:20" s="78" customFormat="1" ht="12.75">
      <c r="B275" s="965" t="s">
        <v>801</v>
      </c>
      <c r="C275" s="965"/>
      <c r="D275" s="965"/>
      <c r="E275" s="966"/>
      <c r="F275" s="966"/>
      <c r="G275" s="966"/>
      <c r="H275" s="966"/>
      <c r="I275" s="966"/>
      <c r="J275" s="101"/>
      <c r="K275" s="101"/>
      <c r="L275" s="101"/>
      <c r="M275" s="101"/>
      <c r="N275" s="101"/>
      <c r="O275" s="101"/>
      <c r="P275" s="101"/>
      <c r="Q275" s="101"/>
      <c r="R275" s="101"/>
      <c r="S275" s="101"/>
      <c r="T275" s="101"/>
    </row>
    <row r="276" s="104" customFormat="1" ht="12.75" customHeight="1">
      <c r="B276" s="303"/>
    </row>
    <row r="277" spans="2:11" ht="18">
      <c r="B277" s="981" t="s">
        <v>493</v>
      </c>
      <c r="C277" s="981"/>
      <c r="D277" s="981"/>
      <c r="E277" s="981"/>
      <c r="F277" s="981"/>
      <c r="G277" s="981"/>
      <c r="H277" s="981"/>
      <c r="I277" s="981"/>
      <c r="J277" s="105"/>
      <c r="K277" s="105"/>
    </row>
    <row r="278" spans="12:20" s="117" customFormat="1" ht="12.75">
      <c r="L278" s="285"/>
      <c r="M278" s="285"/>
      <c r="N278" s="285"/>
      <c r="O278" s="285"/>
      <c r="P278" s="285"/>
      <c r="Q278" s="285"/>
      <c r="R278" s="285"/>
      <c r="S278" s="285"/>
      <c r="T278" s="285"/>
    </row>
    <row r="279" spans="2:20" s="117" customFormat="1" ht="12.75">
      <c r="B279" s="979" t="s">
        <v>494</v>
      </c>
      <c r="C279" s="979"/>
      <c r="D279" s="979"/>
      <c r="E279" s="979"/>
      <c r="F279" s="979"/>
      <c r="G279" s="979"/>
      <c r="H279" s="979"/>
      <c r="L279" s="285"/>
      <c r="M279" s="285"/>
      <c r="N279" s="285"/>
      <c r="O279" s="285"/>
      <c r="P279" s="285"/>
      <c r="Q279" s="285"/>
      <c r="R279" s="285"/>
      <c r="S279" s="285"/>
      <c r="T279" s="285"/>
    </row>
    <row r="280" spans="2:20" s="117" customFormat="1" ht="39.75" customHeight="1">
      <c r="B280" s="976" t="s">
        <v>517</v>
      </c>
      <c r="C280" s="976"/>
      <c r="D280" s="976"/>
      <c r="E280" s="976"/>
      <c r="F280" s="976"/>
      <c r="G280" s="976"/>
      <c r="H280" s="976"/>
      <c r="I280" s="976"/>
      <c r="L280" s="285"/>
      <c r="M280" s="285"/>
      <c r="N280" s="285"/>
      <c r="O280" s="285"/>
      <c r="P280" s="285"/>
      <c r="Q280" s="285"/>
      <c r="R280" s="285"/>
      <c r="S280" s="285"/>
      <c r="T280" s="285"/>
    </row>
    <row r="281" spans="2:20" s="117" customFormat="1" ht="12.75" customHeight="1">
      <c r="B281" s="975" t="s">
        <v>944</v>
      </c>
      <c r="C281" s="975"/>
      <c r="D281" s="975"/>
      <c r="E281" s="975"/>
      <c r="F281" s="975"/>
      <c r="G281" s="975"/>
      <c r="H281" s="975"/>
      <c r="I281" s="975"/>
      <c r="L281" s="285"/>
      <c r="M281" s="285"/>
      <c r="N281" s="285"/>
      <c r="O281" s="285"/>
      <c r="P281" s="285"/>
      <c r="Q281" s="285"/>
      <c r="R281" s="285"/>
      <c r="S281" s="285"/>
      <c r="T281" s="285"/>
    </row>
    <row r="282" spans="2:20" s="117" customFormat="1" ht="25.5" customHeight="1">
      <c r="B282" s="975" t="s">
        <v>945</v>
      </c>
      <c r="C282" s="975"/>
      <c r="D282" s="975"/>
      <c r="E282" s="975"/>
      <c r="F282" s="975"/>
      <c r="G282" s="975"/>
      <c r="H282" s="975"/>
      <c r="I282" s="975"/>
      <c r="L282" s="285"/>
      <c r="M282" s="285"/>
      <c r="N282" s="285"/>
      <c r="O282" s="285"/>
      <c r="P282" s="285"/>
      <c r="Q282" s="285"/>
      <c r="R282" s="285"/>
      <c r="S282" s="285"/>
      <c r="T282" s="285"/>
    </row>
    <row r="283" spans="2:20" s="117" customFormat="1" ht="12.75">
      <c r="B283" s="980" t="s">
        <v>946</v>
      </c>
      <c r="C283" s="980"/>
      <c r="D283" s="980"/>
      <c r="E283" s="980"/>
      <c r="F283" s="980"/>
      <c r="G283" s="980"/>
      <c r="H283" s="980"/>
      <c r="I283" s="980"/>
      <c r="L283" s="285"/>
      <c r="M283" s="285"/>
      <c r="N283" s="285"/>
      <c r="O283" s="285"/>
      <c r="P283" s="285"/>
      <c r="Q283" s="285"/>
      <c r="R283" s="285"/>
      <c r="S283" s="285"/>
      <c r="T283" s="285"/>
    </row>
    <row r="284" spans="2:20" s="117" customFormat="1" ht="27.75" customHeight="1">
      <c r="B284" s="975" t="s">
        <v>947</v>
      </c>
      <c r="C284" s="975"/>
      <c r="D284" s="975"/>
      <c r="E284" s="975"/>
      <c r="F284" s="975"/>
      <c r="G284" s="975"/>
      <c r="H284" s="975"/>
      <c r="I284" s="975"/>
      <c r="L284" s="285"/>
      <c r="M284" s="285"/>
      <c r="N284" s="285"/>
      <c r="O284" s="285"/>
      <c r="P284" s="285"/>
      <c r="Q284" s="285"/>
      <c r="R284" s="285"/>
      <c r="S284" s="285"/>
      <c r="T284" s="285"/>
    </row>
    <row r="285" spans="2:20" s="117" customFormat="1" ht="12.75">
      <c r="B285" s="980" t="s">
        <v>948</v>
      </c>
      <c r="C285" s="980"/>
      <c r="D285" s="980"/>
      <c r="E285" s="980"/>
      <c r="F285" s="980"/>
      <c r="G285" s="980"/>
      <c r="H285" s="980"/>
      <c r="L285" s="285"/>
      <c r="M285" s="285"/>
      <c r="N285" s="285"/>
      <c r="O285" s="285"/>
      <c r="P285" s="285"/>
      <c r="Q285" s="285"/>
      <c r="R285" s="285"/>
      <c r="S285" s="285"/>
      <c r="T285" s="285"/>
    </row>
    <row r="286" spans="2:20" s="117" customFormat="1" ht="27.75" customHeight="1">
      <c r="B286" s="975" t="s">
        <v>949</v>
      </c>
      <c r="C286" s="975"/>
      <c r="D286" s="975"/>
      <c r="E286" s="975"/>
      <c r="F286" s="975"/>
      <c r="G286" s="975"/>
      <c r="H286" s="975"/>
      <c r="I286" s="975"/>
      <c r="L286" s="285"/>
      <c r="M286" s="285"/>
      <c r="N286" s="285"/>
      <c r="O286" s="285"/>
      <c r="P286" s="285"/>
      <c r="Q286" s="285"/>
      <c r="R286" s="285"/>
      <c r="S286" s="285"/>
      <c r="T286" s="285"/>
    </row>
    <row r="287" spans="2:20" s="117" customFormat="1" ht="12.75">
      <c r="B287" s="980" t="s">
        <v>950</v>
      </c>
      <c r="C287" s="980"/>
      <c r="D287" s="980"/>
      <c r="E287" s="980"/>
      <c r="F287" s="980"/>
      <c r="G287" s="980"/>
      <c r="H287" s="980"/>
      <c r="L287" s="285"/>
      <c r="M287" s="285"/>
      <c r="N287" s="285"/>
      <c r="O287" s="285"/>
      <c r="P287" s="285"/>
      <c r="Q287" s="285"/>
      <c r="R287" s="285"/>
      <c r="S287" s="285"/>
      <c r="T287" s="285"/>
    </row>
    <row r="288" spans="2:20" s="117" customFormat="1" ht="12.75">
      <c r="B288" s="975" t="s">
        <v>951</v>
      </c>
      <c r="C288" s="975"/>
      <c r="D288" s="975"/>
      <c r="E288" s="975"/>
      <c r="F288" s="975"/>
      <c r="G288" s="975"/>
      <c r="H288" s="975"/>
      <c r="I288" s="975"/>
      <c r="L288" s="285"/>
      <c r="M288" s="285"/>
      <c r="N288" s="285"/>
      <c r="O288" s="285"/>
      <c r="P288" s="285"/>
      <c r="Q288" s="285"/>
      <c r="R288" s="285"/>
      <c r="S288" s="285"/>
      <c r="T288" s="285"/>
    </row>
    <row r="289" spans="2:20" s="117" customFormat="1" ht="9" customHeight="1">
      <c r="B289" s="185"/>
      <c r="C289" s="185"/>
      <c r="D289" s="185"/>
      <c r="E289" s="185"/>
      <c r="F289" s="185"/>
      <c r="G289" s="185"/>
      <c r="H289" s="185"/>
      <c r="L289" s="285"/>
      <c r="M289" s="285"/>
      <c r="N289" s="285"/>
      <c r="O289" s="285"/>
      <c r="P289" s="285"/>
      <c r="Q289" s="285"/>
      <c r="R289" s="285"/>
      <c r="S289" s="285"/>
      <c r="T289" s="285"/>
    </row>
    <row r="290" spans="2:20" s="117" customFormat="1" ht="12.75">
      <c r="B290" s="979" t="s">
        <v>495</v>
      </c>
      <c r="C290" s="979"/>
      <c r="D290" s="979"/>
      <c r="E290" s="979"/>
      <c r="F290" s="979"/>
      <c r="G290" s="979"/>
      <c r="H290" s="979"/>
      <c r="L290" s="285"/>
      <c r="M290" s="285"/>
      <c r="N290" s="285"/>
      <c r="O290" s="285"/>
      <c r="P290" s="285"/>
      <c r="Q290" s="285"/>
      <c r="R290" s="285"/>
      <c r="S290" s="285"/>
      <c r="T290" s="285"/>
    </row>
    <row r="291" spans="2:76" s="117" customFormat="1" ht="43.5" customHeight="1">
      <c r="B291" s="976" t="s">
        <v>517</v>
      </c>
      <c r="C291" s="976"/>
      <c r="D291" s="976"/>
      <c r="E291" s="976"/>
      <c r="F291" s="976"/>
      <c r="G291" s="976"/>
      <c r="H291" s="976"/>
      <c r="I291" s="976"/>
      <c r="J291" s="285"/>
      <c r="K291" s="285"/>
      <c r="L291" s="285"/>
      <c r="M291" s="285"/>
      <c r="N291" s="285"/>
      <c r="O291" s="285"/>
      <c r="P291" s="285"/>
      <c r="Q291" s="285"/>
      <c r="R291" s="285"/>
      <c r="S291" s="285"/>
      <c r="T291" s="285"/>
      <c r="U291" s="285"/>
      <c r="V291" s="285"/>
      <c r="W291" s="285"/>
      <c r="X291" s="285"/>
      <c r="Y291" s="285"/>
      <c r="Z291" s="285"/>
      <c r="AA291" s="285"/>
      <c r="AB291" s="285"/>
      <c r="AC291" s="285"/>
      <c r="AD291" s="285"/>
      <c r="AE291" s="285"/>
      <c r="AF291" s="285"/>
      <c r="AG291" s="285"/>
      <c r="AH291" s="285"/>
      <c r="AI291" s="285"/>
      <c r="AJ291" s="285"/>
      <c r="AK291" s="285"/>
      <c r="AL291" s="285"/>
      <c r="AM291" s="285"/>
      <c r="AN291" s="285"/>
      <c r="AO291" s="285"/>
      <c r="AP291" s="285"/>
      <c r="AQ291" s="285"/>
      <c r="AR291" s="285"/>
      <c r="AS291" s="285"/>
      <c r="AT291" s="285"/>
      <c r="AU291" s="285"/>
      <c r="AV291" s="285"/>
      <c r="AW291" s="285"/>
      <c r="AX291" s="285"/>
      <c r="AY291" s="285"/>
      <c r="AZ291" s="285"/>
      <c r="BA291" s="285"/>
      <c r="BB291" s="285"/>
      <c r="BC291" s="285"/>
      <c r="BD291" s="285"/>
      <c r="BE291" s="285"/>
      <c r="BF291" s="285"/>
      <c r="BG291" s="285"/>
      <c r="BH291" s="285"/>
      <c r="BI291" s="285"/>
      <c r="BJ291" s="285"/>
      <c r="BK291" s="285"/>
      <c r="BL291" s="285"/>
      <c r="BM291" s="285"/>
      <c r="BN291" s="285"/>
      <c r="BO291" s="285"/>
      <c r="BP291" s="285"/>
      <c r="BQ291" s="285"/>
      <c r="BR291" s="285"/>
      <c r="BS291" s="285"/>
      <c r="BT291" s="285"/>
      <c r="BU291" s="285"/>
      <c r="BV291" s="285"/>
      <c r="BW291" s="285"/>
      <c r="BX291" s="285"/>
    </row>
    <row r="292" spans="2:20" s="117" customFormat="1" ht="27.75" customHeight="1">
      <c r="B292" s="975" t="s">
        <v>953</v>
      </c>
      <c r="C292" s="975"/>
      <c r="D292" s="975"/>
      <c r="E292" s="975"/>
      <c r="F292" s="975"/>
      <c r="G292" s="975"/>
      <c r="H292" s="975"/>
      <c r="I292" s="975"/>
      <c r="L292" s="285"/>
      <c r="M292" s="285"/>
      <c r="N292" s="285"/>
      <c r="O292" s="285"/>
      <c r="P292" s="285"/>
      <c r="Q292" s="285"/>
      <c r="R292" s="285"/>
      <c r="S292" s="285"/>
      <c r="T292" s="285"/>
    </row>
    <row r="293" spans="2:20" s="117" customFormat="1" ht="25.5" customHeight="1">
      <c r="B293" s="975" t="s">
        <v>954</v>
      </c>
      <c r="C293" s="975"/>
      <c r="D293" s="975"/>
      <c r="E293" s="975"/>
      <c r="F293" s="975"/>
      <c r="G293" s="975"/>
      <c r="H293" s="975"/>
      <c r="I293" s="975"/>
      <c r="L293" s="285"/>
      <c r="M293" s="285"/>
      <c r="N293" s="285"/>
      <c r="O293" s="285"/>
      <c r="P293" s="285"/>
      <c r="Q293" s="285"/>
      <c r="R293" s="285"/>
      <c r="S293" s="285"/>
      <c r="T293" s="285"/>
    </row>
    <row r="294" spans="2:20" s="117" customFormat="1" ht="12.75">
      <c r="B294" s="980" t="s">
        <v>955</v>
      </c>
      <c r="C294" s="980"/>
      <c r="D294" s="980"/>
      <c r="E294" s="980"/>
      <c r="F294" s="980"/>
      <c r="G294" s="980"/>
      <c r="H294" s="980"/>
      <c r="I294" s="980"/>
      <c r="L294" s="285"/>
      <c r="M294" s="285"/>
      <c r="N294" s="285"/>
      <c r="O294" s="285"/>
      <c r="P294" s="285"/>
      <c r="Q294" s="285"/>
      <c r="R294" s="285"/>
      <c r="S294" s="285"/>
      <c r="T294" s="285"/>
    </row>
    <row r="295" spans="2:20" s="117" customFormat="1" ht="25.5" customHeight="1">
      <c r="B295" s="975" t="s">
        <v>956</v>
      </c>
      <c r="C295" s="975"/>
      <c r="D295" s="975"/>
      <c r="E295" s="975"/>
      <c r="F295" s="975"/>
      <c r="G295" s="975"/>
      <c r="H295" s="975"/>
      <c r="I295" s="975"/>
      <c r="L295" s="285"/>
      <c r="M295" s="285"/>
      <c r="N295" s="285"/>
      <c r="O295" s="285"/>
      <c r="P295" s="285"/>
      <c r="Q295" s="285"/>
      <c r="R295" s="285"/>
      <c r="S295" s="285"/>
      <c r="T295" s="285"/>
    </row>
    <row r="296" spans="2:20" s="117" customFormat="1" ht="26.25" customHeight="1">
      <c r="B296" s="975" t="s">
        <v>496</v>
      </c>
      <c r="C296" s="975"/>
      <c r="D296" s="975"/>
      <c r="E296" s="975"/>
      <c r="F296" s="975"/>
      <c r="G296" s="975"/>
      <c r="H296" s="975"/>
      <c r="I296" s="975"/>
      <c r="L296" s="285"/>
      <c r="M296" s="285"/>
      <c r="N296" s="285"/>
      <c r="O296" s="285"/>
      <c r="P296" s="285"/>
      <c r="Q296" s="285"/>
      <c r="R296" s="285"/>
      <c r="S296" s="285"/>
      <c r="T296" s="285"/>
    </row>
    <row r="297" spans="2:20" s="117" customFormat="1" ht="14.25" customHeight="1">
      <c r="B297" s="980" t="s">
        <v>519</v>
      </c>
      <c r="C297" s="980"/>
      <c r="D297" s="980"/>
      <c r="E297" s="980"/>
      <c r="F297" s="980"/>
      <c r="G297" s="980"/>
      <c r="H297" s="980"/>
      <c r="L297" s="285"/>
      <c r="M297" s="285"/>
      <c r="N297" s="285"/>
      <c r="O297" s="285"/>
      <c r="P297" s="285"/>
      <c r="Q297" s="285"/>
      <c r="R297" s="285"/>
      <c r="S297" s="285"/>
      <c r="T297" s="285"/>
    </row>
    <row r="298" spans="2:20" s="117" customFormat="1" ht="23.25" customHeight="1">
      <c r="B298" s="975" t="s">
        <v>957</v>
      </c>
      <c r="C298" s="975"/>
      <c r="D298" s="975"/>
      <c r="E298" s="975"/>
      <c r="F298" s="975"/>
      <c r="G298" s="975"/>
      <c r="H298" s="975"/>
      <c r="I298" s="975"/>
      <c r="L298" s="285"/>
      <c r="M298" s="285"/>
      <c r="N298" s="285"/>
      <c r="O298" s="285"/>
      <c r="P298" s="285"/>
      <c r="Q298" s="285"/>
      <c r="R298" s="285"/>
      <c r="S298" s="285"/>
      <c r="T298" s="285"/>
    </row>
    <row r="299" spans="2:20" s="117" customFormat="1" ht="12.75" customHeight="1">
      <c r="B299" s="975" t="s">
        <v>951</v>
      </c>
      <c r="C299" s="975"/>
      <c r="D299" s="975"/>
      <c r="E299" s="975"/>
      <c r="F299" s="975"/>
      <c r="G299" s="975"/>
      <c r="H299" s="975"/>
      <c r="I299" s="975"/>
      <c r="L299" s="285"/>
      <c r="M299" s="285"/>
      <c r="N299" s="285"/>
      <c r="O299" s="285"/>
      <c r="P299" s="285"/>
      <c r="Q299" s="285"/>
      <c r="R299" s="285"/>
      <c r="S299" s="285"/>
      <c r="T299" s="285"/>
    </row>
    <row r="300" spans="2:20" s="78" customFormat="1" ht="12.75">
      <c r="B300" s="301"/>
      <c r="C300" s="302"/>
      <c r="D300" s="302"/>
      <c r="E300" s="302"/>
      <c r="F300" s="302"/>
      <c r="G300" s="302"/>
      <c r="H300" s="101"/>
      <c r="I300" s="101"/>
      <c r="L300" s="101"/>
      <c r="M300" s="101"/>
      <c r="N300" s="101"/>
      <c r="O300" s="101"/>
      <c r="P300" s="101"/>
      <c r="Q300" s="101"/>
      <c r="R300" s="101"/>
      <c r="S300" s="101"/>
      <c r="T300" s="101"/>
    </row>
    <row r="301" spans="2:20" s="252" customFormat="1" ht="5.25" customHeight="1">
      <c r="B301" s="304"/>
      <c r="C301" s="276"/>
      <c r="D301" s="276"/>
      <c r="E301" s="276"/>
      <c r="F301" s="276"/>
      <c r="G301" s="276"/>
      <c r="H301" s="276"/>
      <c r="I301" s="276"/>
      <c r="J301" s="101"/>
      <c r="K301" s="101"/>
      <c r="L301" s="101"/>
      <c r="M301" s="101"/>
      <c r="N301" s="101"/>
      <c r="O301" s="101"/>
      <c r="P301" s="101"/>
      <c r="Q301" s="101"/>
      <c r="R301" s="101"/>
      <c r="S301" s="101"/>
      <c r="T301" s="101"/>
    </row>
    <row r="302" spans="2:20" s="78" customFormat="1" ht="23.25" customHeight="1">
      <c r="B302" s="963" t="s">
        <v>313</v>
      </c>
      <c r="C302" s="963"/>
      <c r="D302" s="963"/>
      <c r="E302" s="963"/>
      <c r="F302" s="963"/>
      <c r="G302" s="963"/>
      <c r="H302" s="963"/>
      <c r="I302" s="963"/>
      <c r="J302" s="101"/>
      <c r="K302" s="101"/>
      <c r="L302" s="101"/>
      <c r="M302" s="101"/>
      <c r="N302" s="101"/>
      <c r="O302" s="101"/>
      <c r="P302" s="101"/>
      <c r="Q302" s="101"/>
      <c r="R302" s="101"/>
      <c r="S302" s="101"/>
      <c r="T302" s="101"/>
    </row>
    <row r="303" spans="2:20" s="78" customFormat="1" ht="6" customHeight="1">
      <c r="B303" s="93"/>
      <c r="J303" s="101"/>
      <c r="K303" s="101"/>
      <c r="L303" s="101"/>
      <c r="M303" s="101"/>
      <c r="N303" s="101"/>
      <c r="O303" s="101"/>
      <c r="P303" s="101"/>
      <c r="Q303" s="101"/>
      <c r="R303" s="101"/>
      <c r="S303" s="101"/>
      <c r="T303" s="101"/>
    </row>
    <row r="304" spans="2:20" s="78" customFormat="1" ht="38.25" customHeight="1">
      <c r="B304" s="972" t="s">
        <v>352</v>
      </c>
      <c r="C304" s="973"/>
      <c r="D304" s="973"/>
      <c r="E304" s="973"/>
      <c r="F304" s="973"/>
      <c r="G304" s="973"/>
      <c r="H304" s="973"/>
      <c r="I304" s="973"/>
      <c r="J304" s="101"/>
      <c r="K304" s="101"/>
      <c r="L304" s="101"/>
      <c r="M304" s="101"/>
      <c r="N304" s="101"/>
      <c r="O304" s="101"/>
      <c r="P304" s="101"/>
      <c r="Q304" s="101"/>
      <c r="R304" s="101"/>
      <c r="S304" s="101"/>
      <c r="T304" s="101"/>
    </row>
    <row r="305" spans="2:20" s="78" customFormat="1" ht="15" customHeight="1">
      <c r="B305" s="987" t="s">
        <v>15</v>
      </c>
      <c r="C305" s="1113"/>
      <c r="D305" s="1113"/>
      <c r="E305" s="1113"/>
      <c r="F305" s="1113"/>
      <c r="G305" s="1113"/>
      <c r="H305" s="1113"/>
      <c r="I305" s="1113"/>
      <c r="J305" s="101"/>
      <c r="K305" s="101"/>
      <c r="L305" s="101"/>
      <c r="M305" s="101"/>
      <c r="N305" s="101"/>
      <c r="O305" s="101"/>
      <c r="P305" s="101"/>
      <c r="Q305" s="101"/>
      <c r="R305" s="101"/>
      <c r="S305" s="101"/>
      <c r="T305" s="101"/>
    </row>
    <row r="306" spans="2:20" s="78" customFormat="1" ht="12.75">
      <c r="B306" s="977" t="s">
        <v>314</v>
      </c>
      <c r="C306" s="978"/>
      <c r="D306" s="978"/>
      <c r="E306" s="978"/>
      <c r="F306" s="978"/>
      <c r="G306" s="978"/>
      <c r="H306" s="978"/>
      <c r="I306" s="978"/>
      <c r="J306" s="101"/>
      <c r="K306" s="101"/>
      <c r="L306" s="101"/>
      <c r="M306" s="101"/>
      <c r="N306" s="101"/>
      <c r="O306" s="101"/>
      <c r="P306" s="101"/>
      <c r="Q306" s="101"/>
      <c r="R306" s="101"/>
      <c r="S306" s="101"/>
      <c r="T306" s="101"/>
    </row>
    <row r="307" spans="2:20" s="78" customFormat="1" ht="21.75" customHeight="1">
      <c r="B307" s="977" t="s">
        <v>17</v>
      </c>
      <c r="C307" s="978"/>
      <c r="D307" s="978"/>
      <c r="E307" s="978"/>
      <c r="F307" s="978"/>
      <c r="G307" s="978"/>
      <c r="H307" s="978"/>
      <c r="I307" s="978"/>
      <c r="J307" s="101"/>
      <c r="K307" s="101"/>
      <c r="L307" s="101"/>
      <c r="M307" s="101"/>
      <c r="N307" s="101"/>
      <c r="O307" s="101"/>
      <c r="P307" s="101"/>
      <c r="Q307" s="101"/>
      <c r="R307" s="101"/>
      <c r="S307" s="101"/>
      <c r="T307" s="101"/>
    </row>
    <row r="308" spans="2:20" s="78" customFormat="1" ht="21" customHeight="1">
      <c r="B308" s="977" t="s">
        <v>30</v>
      </c>
      <c r="C308" s="978"/>
      <c r="D308" s="978"/>
      <c r="E308" s="978"/>
      <c r="F308" s="978"/>
      <c r="G308" s="978"/>
      <c r="H308" s="978"/>
      <c r="I308" s="978"/>
      <c r="J308" s="101"/>
      <c r="K308" s="101"/>
      <c r="L308" s="101"/>
      <c r="M308" s="101"/>
      <c r="N308" s="101"/>
      <c r="O308" s="101"/>
      <c r="P308" s="101"/>
      <c r="Q308" s="101"/>
      <c r="R308" s="101"/>
      <c r="S308" s="101"/>
      <c r="T308" s="101"/>
    </row>
    <row r="309" spans="2:20" s="78" customFormat="1" ht="12.75">
      <c r="B309" s="972" t="s">
        <v>16</v>
      </c>
      <c r="C309" s="977"/>
      <c r="D309" s="977"/>
      <c r="E309" s="977"/>
      <c r="F309" s="977"/>
      <c r="G309" s="977"/>
      <c r="H309" s="977"/>
      <c r="I309" s="977"/>
      <c r="J309" s="101"/>
      <c r="K309" s="101"/>
      <c r="L309" s="101"/>
      <c r="M309" s="101"/>
      <c r="N309" s="101"/>
      <c r="O309" s="101"/>
      <c r="P309" s="101"/>
      <c r="Q309" s="101"/>
      <c r="R309" s="101"/>
      <c r="S309" s="101"/>
      <c r="T309" s="101"/>
    </row>
    <row r="310" spans="2:20" s="78" customFormat="1" ht="9" customHeight="1">
      <c r="B310" s="213"/>
      <c r="C310" s="305"/>
      <c r="D310" s="305"/>
      <c r="E310" s="305"/>
      <c r="F310" s="305"/>
      <c r="G310" s="305"/>
      <c r="H310" s="305"/>
      <c r="I310" s="305"/>
      <c r="J310" s="101"/>
      <c r="K310" s="101"/>
      <c r="L310" s="101"/>
      <c r="M310" s="101"/>
      <c r="N310" s="101"/>
      <c r="O310" s="101"/>
      <c r="P310" s="101"/>
      <c r="Q310" s="101"/>
      <c r="R310" s="101"/>
      <c r="S310" s="101"/>
      <c r="T310" s="101"/>
    </row>
    <row r="311" spans="2:20" s="78" customFormat="1" ht="12.75">
      <c r="B311" s="1119" t="s">
        <v>513</v>
      </c>
      <c r="C311" s="1119"/>
      <c r="D311" s="1119"/>
      <c r="E311" s="1119"/>
      <c r="F311" s="1119"/>
      <c r="G311" s="1119"/>
      <c r="H311" s="1119"/>
      <c r="I311" s="1119"/>
      <c r="J311" s="101"/>
      <c r="K311" s="101"/>
      <c r="L311" s="101"/>
      <c r="M311" s="101"/>
      <c r="N311" s="101"/>
      <c r="O311" s="101"/>
      <c r="P311" s="101"/>
      <c r="Q311" s="101"/>
      <c r="R311" s="101"/>
      <c r="S311" s="101"/>
      <c r="T311" s="101"/>
    </row>
    <row r="312" spans="2:20" s="78" customFormat="1" ht="12.75">
      <c r="B312" s="113"/>
      <c r="C312" s="113"/>
      <c r="D312" s="113"/>
      <c r="E312" s="113"/>
      <c r="F312" s="113"/>
      <c r="G312" s="113"/>
      <c r="H312" s="113"/>
      <c r="I312" s="113"/>
      <c r="J312" s="101"/>
      <c r="K312" s="101"/>
      <c r="L312" s="101"/>
      <c r="M312" s="101"/>
      <c r="N312" s="101"/>
      <c r="O312" s="101"/>
      <c r="P312" s="101"/>
      <c r="Q312" s="101"/>
      <c r="R312" s="101"/>
      <c r="S312" s="101"/>
      <c r="T312" s="101"/>
    </row>
    <row r="313" spans="2:20" s="252" customFormat="1" ht="5.25" customHeight="1">
      <c r="B313" s="306"/>
      <c r="C313" s="306"/>
      <c r="J313" s="101"/>
      <c r="K313" s="101"/>
      <c r="L313" s="101"/>
      <c r="M313" s="101"/>
      <c r="N313" s="101"/>
      <c r="O313" s="101"/>
      <c r="P313" s="101"/>
      <c r="Q313" s="101"/>
      <c r="R313" s="101"/>
      <c r="S313" s="101"/>
      <c r="T313" s="101"/>
    </row>
    <row r="314" spans="2:20" s="78" customFormat="1" ht="14.25" customHeight="1">
      <c r="B314" s="1041" t="s">
        <v>527</v>
      </c>
      <c r="C314" s="1042"/>
      <c r="D314" s="1042"/>
      <c r="E314" s="1042"/>
      <c r="F314" s="1042"/>
      <c r="G314" s="1042"/>
      <c r="H314" s="1042"/>
      <c r="I314" s="1042"/>
      <c r="J314" s="101"/>
      <c r="K314" s="101"/>
      <c r="L314" s="101"/>
      <c r="M314" s="101"/>
      <c r="N314" s="101"/>
      <c r="O314" s="101"/>
      <c r="P314" s="101"/>
      <c r="Q314" s="101"/>
      <c r="R314" s="101"/>
      <c r="S314" s="101"/>
      <c r="T314" s="101"/>
    </row>
    <row r="315" spans="2:20" s="78" customFormat="1" ht="9" customHeight="1">
      <c r="B315" s="307"/>
      <c r="C315" s="307"/>
      <c r="D315" s="115"/>
      <c r="E315" s="115"/>
      <c r="F315" s="115"/>
      <c r="G315" s="115"/>
      <c r="H315" s="115"/>
      <c r="I315" s="115"/>
      <c r="J315" s="101"/>
      <c r="K315" s="101"/>
      <c r="L315" s="101"/>
      <c r="M315" s="101"/>
      <c r="N315" s="101"/>
      <c r="O315" s="101"/>
      <c r="P315" s="101"/>
      <c r="Q315" s="101"/>
      <c r="R315" s="101"/>
      <c r="S315" s="101"/>
      <c r="T315" s="101"/>
    </row>
    <row r="316" spans="2:20" s="78" customFormat="1" ht="12.75">
      <c r="B316" s="1120" t="str">
        <f>'Modif dossier'!$C$52</f>
        <v>Absence de projet associatif ou plan de développement</v>
      </c>
      <c r="C316" s="1121"/>
      <c r="D316" s="1121"/>
      <c r="E316" s="1121"/>
      <c r="F316" s="1121"/>
      <c r="G316" s="1121"/>
      <c r="H316" s="1121"/>
      <c r="I316" s="1122"/>
      <c r="J316" s="101"/>
      <c r="K316" s="101"/>
      <c r="L316" s="101"/>
      <c r="M316" s="101"/>
      <c r="N316" s="101"/>
      <c r="O316" s="101"/>
      <c r="P316" s="101"/>
      <c r="Q316" s="101"/>
      <c r="R316" s="101"/>
      <c r="S316" s="101"/>
      <c r="T316" s="101"/>
    </row>
    <row r="317" spans="2:20" s="78" customFormat="1" ht="12.75">
      <c r="B317" s="854" t="str">
        <f>'Modif dossier'!$C$53</f>
        <v>Association sportive non déclarée en tant qu'établissement d'APS, et/ou non agréée jeunesse et sport</v>
      </c>
      <c r="C317" s="855"/>
      <c r="D317" s="855"/>
      <c r="E317" s="855"/>
      <c r="F317" s="855"/>
      <c r="G317" s="855"/>
      <c r="H317" s="855"/>
      <c r="I317" s="856"/>
      <c r="J317" s="101"/>
      <c r="K317" s="101"/>
      <c r="L317" s="101"/>
      <c r="M317" s="101"/>
      <c r="N317" s="101"/>
      <c r="O317" s="101"/>
      <c r="P317" s="101"/>
      <c r="Q317" s="101"/>
      <c r="R317" s="101"/>
      <c r="S317" s="101"/>
      <c r="T317" s="101"/>
    </row>
    <row r="318" spans="2:20" s="78" customFormat="1" ht="12.75">
      <c r="B318" s="1116" t="str">
        <f>'Modif dossier'!$C$54</f>
        <v>Envoi de la totalité des documents non réalisé</v>
      </c>
      <c r="C318" s="1117"/>
      <c r="D318" s="1117"/>
      <c r="E318" s="1117"/>
      <c r="F318" s="1117"/>
      <c r="G318" s="1117"/>
      <c r="H318" s="1117"/>
      <c r="I318" s="1118"/>
      <c r="J318" s="101"/>
      <c r="K318" s="101"/>
      <c r="L318" s="101"/>
      <c r="M318" s="101"/>
      <c r="N318" s="101"/>
      <c r="O318" s="101"/>
      <c r="P318" s="101"/>
      <c r="Q318" s="101"/>
      <c r="R318" s="101"/>
      <c r="S318" s="101"/>
      <c r="T318" s="101"/>
    </row>
    <row r="319" spans="2:20" s="78" customFormat="1" ht="23.25" customHeight="1">
      <c r="B319" s="1038" t="str">
        <f>'Modif dossier'!$C$55</f>
        <v>Dépôt du dossier complet après le 8 avril 2013 minuit , cachet de la poste faisant foi pour un envoi postal (ou pour un envoi électronique : date figurant sur l'accusé réception ou, le cas échéant, sur l'accusé d'enregistrement adressé à l'usager par la même voie)</v>
      </c>
      <c r="C319" s="1039"/>
      <c r="D319" s="1039"/>
      <c r="E319" s="1039"/>
      <c r="F319" s="1039"/>
      <c r="G319" s="1039"/>
      <c r="H319" s="1039"/>
      <c r="I319" s="1040"/>
      <c r="J319" s="101"/>
      <c r="K319" s="101"/>
      <c r="L319" s="101"/>
      <c r="M319" s="101"/>
      <c r="N319" s="101"/>
      <c r="O319" s="101"/>
      <c r="P319" s="101"/>
      <c r="Q319" s="101"/>
      <c r="R319" s="101"/>
      <c r="S319" s="101"/>
      <c r="T319" s="101"/>
    </row>
    <row r="320" spans="2:20" s="78" customFormat="1" ht="6" customHeight="1">
      <c r="B320" s="308"/>
      <c r="C320" s="201"/>
      <c r="D320" s="201"/>
      <c r="E320" s="201"/>
      <c r="F320" s="201"/>
      <c r="G320" s="201"/>
      <c r="H320" s="201"/>
      <c r="I320" s="201"/>
      <c r="J320" s="101"/>
      <c r="K320" s="101"/>
      <c r="L320" s="101"/>
      <c r="M320" s="101"/>
      <c r="N320" s="101"/>
      <c r="O320" s="101"/>
      <c r="P320" s="101"/>
      <c r="Q320" s="101"/>
      <c r="R320" s="101"/>
      <c r="S320" s="101"/>
      <c r="T320" s="101"/>
    </row>
    <row r="321" spans="2:20" s="78" customFormat="1" ht="12.75" customHeight="1">
      <c r="B321" s="1033" t="str">
        <f>'Modif dossier'!C57</f>
        <v>Cas de rejet possibles (subvention = 0€)</v>
      </c>
      <c r="C321" s="1034"/>
      <c r="D321" s="1034"/>
      <c r="E321" s="1034"/>
      <c r="F321" s="1034"/>
      <c r="G321" s="1034"/>
      <c r="H321" s="1034"/>
      <c r="I321" s="1034"/>
      <c r="J321" s="101"/>
      <c r="K321" s="101"/>
      <c r="L321" s="101"/>
      <c r="M321" s="101"/>
      <c r="N321" s="101"/>
      <c r="O321" s="101"/>
      <c r="P321" s="101"/>
      <c r="Q321" s="101"/>
      <c r="R321" s="101"/>
      <c r="S321" s="101"/>
      <c r="T321" s="101"/>
    </row>
    <row r="322" spans="2:20" s="78" customFormat="1" ht="6.75" customHeight="1">
      <c r="B322" s="77">
        <f>'Modif dossier'!C58</f>
        <v>0</v>
      </c>
      <c r="C322" s="77">
        <f>'Modif dossier'!D58</f>
        <v>0</v>
      </c>
      <c r="D322" s="78">
        <f>'Modif dossier'!E58</f>
        <v>0</v>
      </c>
      <c r="E322" s="78">
        <f>'Modif dossier'!F58</f>
        <v>0</v>
      </c>
      <c r="F322" s="78">
        <f>'Modif dossier'!G58</f>
        <v>0</v>
      </c>
      <c r="G322" s="78">
        <f>'Modif dossier'!H58</f>
        <v>0</v>
      </c>
      <c r="H322" s="78">
        <f>'Modif dossier'!I58</f>
        <v>0</v>
      </c>
      <c r="I322" s="78">
        <f>'Modif dossier'!J58</f>
        <v>0</v>
      </c>
      <c r="J322" s="101"/>
      <c r="K322" s="101"/>
      <c r="L322" s="101"/>
      <c r="M322" s="101"/>
      <c r="N322" s="101"/>
      <c r="O322" s="101"/>
      <c r="P322" s="101"/>
      <c r="Q322" s="101"/>
      <c r="R322" s="101"/>
      <c r="S322" s="101"/>
      <c r="T322" s="101"/>
    </row>
    <row r="323" spans="2:20" s="78" customFormat="1" ht="12.75" customHeight="1">
      <c r="B323" s="1035" t="str">
        <f>'Modif dossier'!C59</f>
        <v>Pas de compte-rendu d'utilisation de la dernière subvention allouée</v>
      </c>
      <c r="C323" s="1036"/>
      <c r="D323" s="1036"/>
      <c r="E323" s="1036"/>
      <c r="F323" s="1036"/>
      <c r="G323" s="1036"/>
      <c r="H323" s="1036"/>
      <c r="I323" s="1037"/>
      <c r="J323" s="101"/>
      <c r="K323" s="101"/>
      <c r="L323" s="101"/>
      <c r="M323" s="101"/>
      <c r="N323" s="101"/>
      <c r="O323" s="101"/>
      <c r="P323" s="101"/>
      <c r="Q323" s="101"/>
      <c r="R323" s="101"/>
      <c r="S323" s="101"/>
      <c r="T323" s="101"/>
    </row>
    <row r="324" spans="2:20" s="78" customFormat="1" ht="15" customHeight="1">
      <c r="B324" s="1027" t="str">
        <f>'Modif dossier'!C60</f>
        <v>Déséquilibre du budget prévisionnel de l'association</v>
      </c>
      <c r="C324" s="1028"/>
      <c r="D324" s="1028"/>
      <c r="E324" s="1028"/>
      <c r="F324" s="1028"/>
      <c r="G324" s="1028"/>
      <c r="H324" s="1028"/>
      <c r="I324" s="1029"/>
      <c r="J324" s="101"/>
      <c r="K324" s="101"/>
      <c r="L324" s="101"/>
      <c r="M324" s="101"/>
      <c r="N324" s="101"/>
      <c r="O324" s="101"/>
      <c r="P324" s="101"/>
      <c r="Q324" s="101"/>
      <c r="R324" s="101"/>
      <c r="S324" s="101"/>
      <c r="T324" s="101"/>
    </row>
    <row r="325" spans="2:20" s="78" customFormat="1" ht="12.75">
      <c r="B325" s="1027" t="str">
        <f>'Modif dossier'!C61</f>
        <v>Inadéquation entre les budgets d'action et le budget prévisionnel de l'association</v>
      </c>
      <c r="C325" s="1028"/>
      <c r="D325" s="1028"/>
      <c r="E325" s="1028"/>
      <c r="F325" s="1028"/>
      <c r="G325" s="1028"/>
      <c r="H325" s="1028"/>
      <c r="I325" s="1029"/>
      <c r="J325" s="101"/>
      <c r="K325" s="101"/>
      <c r="L325" s="101"/>
      <c r="M325" s="101"/>
      <c r="N325" s="101"/>
      <c r="O325" s="101"/>
      <c r="P325" s="101"/>
      <c r="Q325" s="101"/>
      <c r="R325" s="101"/>
      <c r="S325" s="101"/>
      <c r="T325" s="101"/>
    </row>
    <row r="326" spans="2:20" s="78" customFormat="1" ht="12.75">
      <c r="B326" s="1030" t="str">
        <f>'Modif dossier'!C62</f>
        <v>Le désequilibre du budget prévisionnel d'une action annule la dite action (pas d'attribution CNDS pour cette action)</v>
      </c>
      <c r="C326" s="1031"/>
      <c r="D326" s="1031"/>
      <c r="E326" s="1031"/>
      <c r="F326" s="1031"/>
      <c r="G326" s="1031"/>
      <c r="H326" s="1031"/>
      <c r="I326" s="1032"/>
      <c r="J326" s="101"/>
      <c r="K326" s="101"/>
      <c r="L326" s="101"/>
      <c r="M326" s="101"/>
      <c r="N326" s="101"/>
      <c r="O326" s="101"/>
      <c r="P326" s="101"/>
      <c r="Q326" s="101"/>
      <c r="R326" s="101"/>
      <c r="S326" s="101"/>
      <c r="T326" s="101"/>
    </row>
    <row r="327" spans="2:20" s="78" customFormat="1" ht="13.5" customHeight="1">
      <c r="B327" s="308"/>
      <c r="C327" s="201"/>
      <c r="D327" s="201"/>
      <c r="E327" s="201"/>
      <c r="F327" s="201"/>
      <c r="G327" s="201"/>
      <c r="H327" s="201"/>
      <c r="I327" s="201"/>
      <c r="J327" s="101"/>
      <c r="K327" s="101"/>
      <c r="L327" s="101"/>
      <c r="M327" s="101"/>
      <c r="N327" s="101"/>
      <c r="O327" s="101"/>
      <c r="P327" s="101"/>
      <c r="Q327" s="101"/>
      <c r="R327" s="101"/>
      <c r="S327" s="101"/>
      <c r="T327" s="101"/>
    </row>
    <row r="328" spans="2:20" s="78" customFormat="1" ht="12.75">
      <c r="B328" s="1043" t="str">
        <f>'Modif dossier'!C64</f>
        <v>POUR TOUT RENSEIGNEMENT COMPLEMENTAIRE : voir fiche annuaire jointe ou sur le site internet www.centre.drjscs.gouv.fr </v>
      </c>
      <c r="C328" s="1044"/>
      <c r="D328" s="1044"/>
      <c r="E328" s="1044"/>
      <c r="F328" s="1044"/>
      <c r="G328" s="1044"/>
      <c r="H328" s="1044"/>
      <c r="I328" s="1045"/>
      <c r="J328" s="101"/>
      <c r="K328" s="101"/>
      <c r="L328" s="101"/>
      <c r="M328" s="101"/>
      <c r="N328" s="101"/>
      <c r="O328" s="101"/>
      <c r="P328" s="101"/>
      <c r="Q328" s="101"/>
      <c r="R328" s="101"/>
      <c r="S328" s="101"/>
      <c r="T328" s="101"/>
    </row>
    <row r="329" spans="2:20" s="78" customFormat="1" ht="8.25" customHeight="1">
      <c r="B329" s="96"/>
      <c r="C329" s="96"/>
      <c r="D329" s="96"/>
      <c r="E329" s="96"/>
      <c r="F329" s="96"/>
      <c r="G329" s="96"/>
      <c r="H329" s="96"/>
      <c r="J329" s="101"/>
      <c r="K329" s="101"/>
      <c r="L329" s="101"/>
      <c r="M329" s="101"/>
      <c r="N329" s="101"/>
      <c r="O329" s="101"/>
      <c r="P329" s="101"/>
      <c r="Q329" s="101"/>
      <c r="R329" s="101"/>
      <c r="S329" s="101"/>
      <c r="T329" s="101"/>
    </row>
    <row r="330" spans="2:20" s="78" customFormat="1" ht="20.25">
      <c r="B330" s="1025" t="str">
        <f>'Modif dossier'!$C$67</f>
        <v>Ce Fichier est à renvoyer avant le 8 avril 2013 minuit</v>
      </c>
      <c r="C330" s="1025"/>
      <c r="D330" s="1025"/>
      <c r="E330" s="1025"/>
      <c r="F330" s="1025"/>
      <c r="G330" s="1025"/>
      <c r="H330" s="1025"/>
      <c r="I330" s="1026"/>
      <c r="J330" s="101"/>
      <c r="K330" s="101"/>
      <c r="L330" s="101"/>
      <c r="M330" s="101"/>
      <c r="N330" s="101"/>
      <c r="O330" s="101"/>
      <c r="P330" s="101"/>
      <c r="Q330" s="101"/>
      <c r="R330" s="101"/>
      <c r="S330" s="101"/>
      <c r="T330" s="101"/>
    </row>
    <row r="331" spans="2:20" s="78" customFormat="1" ht="4.5" customHeight="1">
      <c r="B331" s="241"/>
      <c r="C331" s="241"/>
      <c r="D331" s="241"/>
      <c r="E331" s="241"/>
      <c r="F331" s="77"/>
      <c r="G331" s="77"/>
      <c r="H331" s="109"/>
      <c r="J331" s="101"/>
      <c r="K331" s="101"/>
      <c r="L331" s="101"/>
      <c r="M331" s="101"/>
      <c r="N331" s="101"/>
      <c r="O331" s="101"/>
      <c r="P331" s="101"/>
      <c r="Q331" s="101"/>
      <c r="R331" s="101"/>
      <c r="S331" s="101"/>
      <c r="T331" s="101"/>
    </row>
    <row r="332" spans="2:9" ht="12.75">
      <c r="B332" s="148"/>
      <c r="C332" s="148"/>
      <c r="D332" s="148"/>
      <c r="E332" s="148"/>
      <c r="F332" s="148"/>
      <c r="G332" s="148"/>
      <c r="H332" s="148"/>
      <c r="I332" s="148"/>
    </row>
    <row r="333" spans="10:20" s="145" customFormat="1" ht="3.75" customHeight="1">
      <c r="J333" s="104"/>
      <c r="K333" s="104"/>
      <c r="L333" s="104"/>
      <c r="M333" s="104"/>
      <c r="N333" s="104"/>
      <c r="O333" s="104"/>
      <c r="P333" s="104"/>
      <c r="Q333" s="104"/>
      <c r="R333" s="104"/>
      <c r="S333" s="104"/>
      <c r="T333" s="104"/>
    </row>
    <row r="389" spans="2:11" s="104" customFormat="1" ht="12.75">
      <c r="B389" s="105"/>
      <c r="C389" s="105"/>
      <c r="D389" s="105"/>
      <c r="E389" s="105"/>
      <c r="F389" s="105"/>
      <c r="G389" s="105"/>
      <c r="H389" s="105"/>
      <c r="I389" s="105"/>
      <c r="J389" s="22"/>
      <c r="K389" s="22"/>
    </row>
    <row r="390" spans="10:11" ht="12.75">
      <c r="J390" s="33"/>
      <c r="K390" s="33"/>
    </row>
  </sheetData>
  <sheetProtection password="BBF8" sheet="1"/>
  <mergeCells count="338">
    <mergeCell ref="E269:I269"/>
    <mergeCell ref="B318:I318"/>
    <mergeCell ref="B311:I311"/>
    <mergeCell ref="B316:I316"/>
    <mergeCell ref="B265:D265"/>
    <mergeCell ref="B305:I305"/>
    <mergeCell ref="B306:I306"/>
    <mergeCell ref="B275:D275"/>
    <mergeCell ref="E275:I275"/>
    <mergeCell ref="B285:H285"/>
    <mergeCell ref="B262:D262"/>
    <mergeCell ref="E268:I268"/>
    <mergeCell ref="E274:I274"/>
    <mergeCell ref="E262:I262"/>
    <mergeCell ref="B263:D263"/>
    <mergeCell ref="B273:D273"/>
    <mergeCell ref="E273:I273"/>
    <mergeCell ref="B274:D274"/>
    <mergeCell ref="E272:I272"/>
    <mergeCell ref="B271:I271"/>
    <mergeCell ref="B261:D261"/>
    <mergeCell ref="B257:I257"/>
    <mergeCell ref="B264:D264"/>
    <mergeCell ref="B269:D269"/>
    <mergeCell ref="E263:I263"/>
    <mergeCell ref="E260:I260"/>
    <mergeCell ref="E265:I265"/>
    <mergeCell ref="B259:D259"/>
    <mergeCell ref="E261:I261"/>
    <mergeCell ref="B260:D260"/>
    <mergeCell ref="B184:E184"/>
    <mergeCell ref="F184:I184"/>
    <mergeCell ref="B231:D231"/>
    <mergeCell ref="E231:F231"/>
    <mergeCell ref="B198:I198"/>
    <mergeCell ref="B255:I255"/>
    <mergeCell ref="B191:I191"/>
    <mergeCell ref="B215:D215"/>
    <mergeCell ref="E215:I215"/>
    <mergeCell ref="E210:I210"/>
    <mergeCell ref="B17:I17"/>
    <mergeCell ref="E69:I69"/>
    <mergeCell ref="E49:I49"/>
    <mergeCell ref="B56:I56"/>
    <mergeCell ref="E53:I53"/>
    <mergeCell ref="E50:I50"/>
    <mergeCell ref="E67:I67"/>
    <mergeCell ref="E60:I60"/>
    <mergeCell ref="E51:I51"/>
    <mergeCell ref="E52:I52"/>
    <mergeCell ref="B16:I16"/>
    <mergeCell ref="D27:I27"/>
    <mergeCell ref="B63:I63"/>
    <mergeCell ref="E68:I68"/>
    <mergeCell ref="B47:D47"/>
    <mergeCell ref="E47:I47"/>
    <mergeCell ref="E48:I48"/>
    <mergeCell ref="B62:I62"/>
    <mergeCell ref="D61:E61"/>
    <mergeCell ref="G61:I61"/>
    <mergeCell ref="C120:F120"/>
    <mergeCell ref="C130:F130"/>
    <mergeCell ref="E57:I57"/>
    <mergeCell ref="E59:I59"/>
    <mergeCell ref="E58:I58"/>
    <mergeCell ref="B73:C73"/>
    <mergeCell ref="E73:I73"/>
    <mergeCell ref="D70:E70"/>
    <mergeCell ref="B71:I71"/>
    <mergeCell ref="E79:G79"/>
    <mergeCell ref="B12:I12"/>
    <mergeCell ref="B13:I13"/>
    <mergeCell ref="K44:R44"/>
    <mergeCell ref="D29:I29"/>
    <mergeCell ref="B41:I41"/>
    <mergeCell ref="E44:I44"/>
    <mergeCell ref="B32:C32"/>
    <mergeCell ref="B39:I39"/>
    <mergeCell ref="E43:I43"/>
    <mergeCell ref="B15:I15"/>
    <mergeCell ref="B5:I5"/>
    <mergeCell ref="B6:I6"/>
    <mergeCell ref="B8:I8"/>
    <mergeCell ref="B11:I11"/>
    <mergeCell ref="B10:I10"/>
    <mergeCell ref="B9:I9"/>
    <mergeCell ref="B45:C45"/>
    <mergeCell ref="E45:I45"/>
    <mergeCell ref="B46:C46"/>
    <mergeCell ref="E46:I46"/>
    <mergeCell ref="B19:I19"/>
    <mergeCell ref="B21:C21"/>
    <mergeCell ref="D28:I28"/>
    <mergeCell ref="B26:C26"/>
    <mergeCell ref="J202:Q202"/>
    <mergeCell ref="C111:F111"/>
    <mergeCell ref="B304:I304"/>
    <mergeCell ref="B216:D216"/>
    <mergeCell ref="E216:I216"/>
    <mergeCell ref="D112:E112"/>
    <mergeCell ref="F112:G112"/>
    <mergeCell ref="H112:I112"/>
    <mergeCell ref="B115:C115"/>
    <mergeCell ref="K139:R139"/>
    <mergeCell ref="J196:Q196"/>
    <mergeCell ref="J195:Q195"/>
    <mergeCell ref="B168:I168"/>
    <mergeCell ref="K74:R74"/>
    <mergeCell ref="J194:Q194"/>
    <mergeCell ref="B185:E185"/>
    <mergeCell ref="B78:D78"/>
    <mergeCell ref="J142:Q142"/>
    <mergeCell ref="B74:C74"/>
    <mergeCell ref="B79:D79"/>
    <mergeCell ref="H79:I79"/>
    <mergeCell ref="E75:I75"/>
    <mergeCell ref="B75:D75"/>
    <mergeCell ref="E78:G78"/>
    <mergeCell ref="H78:I78"/>
    <mergeCell ref="E74:I74"/>
    <mergeCell ref="H81:I81"/>
    <mergeCell ref="B80:D80"/>
    <mergeCell ref="E80:G80"/>
    <mergeCell ref="H80:I80"/>
    <mergeCell ref="B81:D81"/>
    <mergeCell ref="E81:G81"/>
    <mergeCell ref="B82:D82"/>
    <mergeCell ref="E82:G82"/>
    <mergeCell ref="H82:I82"/>
    <mergeCell ref="B84:I84"/>
    <mergeCell ref="C90:D90"/>
    <mergeCell ref="E90:F90"/>
    <mergeCell ref="G90:I90"/>
    <mergeCell ref="B85:I85"/>
    <mergeCell ref="B101:I101"/>
    <mergeCell ref="E102:I102"/>
    <mergeCell ref="B86:D86"/>
    <mergeCell ref="B88:I88"/>
    <mergeCell ref="C89:D89"/>
    <mergeCell ref="E89:F89"/>
    <mergeCell ref="B93:E93"/>
    <mergeCell ref="F93:I93"/>
    <mergeCell ref="G89:H89"/>
    <mergeCell ref="B107:I107"/>
    <mergeCell ref="G91:I91"/>
    <mergeCell ref="B109:G109"/>
    <mergeCell ref="B95:D95"/>
    <mergeCell ref="B96:E96"/>
    <mergeCell ref="D97:E97"/>
    <mergeCell ref="D98:G98"/>
    <mergeCell ref="B100:D100"/>
    <mergeCell ref="C91:D91"/>
    <mergeCell ref="E91:F91"/>
    <mergeCell ref="E103:I103"/>
    <mergeCell ref="H115:I116"/>
    <mergeCell ref="B113:C114"/>
    <mergeCell ref="D113:E114"/>
    <mergeCell ref="F113:G114"/>
    <mergeCell ref="H113:I114"/>
    <mergeCell ref="D115:E116"/>
    <mergeCell ref="F115:G116"/>
    <mergeCell ref="B105:E105"/>
    <mergeCell ref="B108:G108"/>
    <mergeCell ref="B135:D135"/>
    <mergeCell ref="B137:E137"/>
    <mergeCell ref="B139:D139"/>
    <mergeCell ref="E139:I139"/>
    <mergeCell ref="D131:F131"/>
    <mergeCell ref="G131:I131"/>
    <mergeCell ref="B132:C133"/>
    <mergeCell ref="D132:F133"/>
    <mergeCell ref="G132:I133"/>
    <mergeCell ref="B140:E140"/>
    <mergeCell ref="B142:D142"/>
    <mergeCell ref="E142:I142"/>
    <mergeCell ref="B144:I144"/>
    <mergeCell ref="F140:I140"/>
    <mergeCell ref="E141:H141"/>
    <mergeCell ref="B153:E153"/>
    <mergeCell ref="F153:I153"/>
    <mergeCell ref="F152:I152"/>
    <mergeCell ref="F154:I154"/>
    <mergeCell ref="B152:E152"/>
    <mergeCell ref="B146:D146"/>
    <mergeCell ref="B149:I149"/>
    <mergeCell ref="F151:I151"/>
    <mergeCell ref="B148:I148"/>
    <mergeCell ref="D161:E161"/>
    <mergeCell ref="F161:G161"/>
    <mergeCell ref="B164:I164"/>
    <mergeCell ref="B252:D252"/>
    <mergeCell ref="F252:G252"/>
    <mergeCell ref="B246:E246"/>
    <mergeCell ref="F246:I246"/>
    <mergeCell ref="F177:I177"/>
    <mergeCell ref="F175:I175"/>
    <mergeCell ref="B180:I180"/>
    <mergeCell ref="B330:I330"/>
    <mergeCell ref="B325:I325"/>
    <mergeCell ref="B326:I326"/>
    <mergeCell ref="B309:I309"/>
    <mergeCell ref="B321:I321"/>
    <mergeCell ref="B323:I323"/>
    <mergeCell ref="B319:I319"/>
    <mergeCell ref="B314:I314"/>
    <mergeCell ref="B328:I328"/>
    <mergeCell ref="B324:I324"/>
    <mergeCell ref="B156:D156"/>
    <mergeCell ref="D160:E160"/>
    <mergeCell ref="B293:I293"/>
    <mergeCell ref="B299:I299"/>
    <mergeCell ref="B294:I294"/>
    <mergeCell ref="B166:I166"/>
    <mergeCell ref="F174:I174"/>
    <mergeCell ref="F160:G160"/>
    <mergeCell ref="B158:I158"/>
    <mergeCell ref="B167:I167"/>
    <mergeCell ref="K73:R73"/>
    <mergeCell ref="B267:D267"/>
    <mergeCell ref="E267:I267"/>
    <mergeCell ref="F248:I248"/>
    <mergeCell ref="B250:D250"/>
    <mergeCell ref="F250:G250"/>
    <mergeCell ref="E264:I264"/>
    <mergeCell ref="F185:I185"/>
    <mergeCell ref="F178:I178"/>
    <mergeCell ref="B181:I181"/>
    <mergeCell ref="F176:I176"/>
    <mergeCell ref="F173:I173"/>
    <mergeCell ref="G231:I231"/>
    <mergeCell ref="E203:I203"/>
    <mergeCell ref="E204:I204"/>
    <mergeCell ref="B210:D211"/>
    <mergeCell ref="E217:I217"/>
    <mergeCell ref="B224:I224"/>
    <mergeCell ref="B218:D218"/>
    <mergeCell ref="E218:I218"/>
    <mergeCell ref="C243:F243"/>
    <mergeCell ref="B188:I188"/>
    <mergeCell ref="B190:I190"/>
    <mergeCell ref="E195:I195"/>
    <mergeCell ref="G206:I206"/>
    <mergeCell ref="B194:D194"/>
    <mergeCell ref="E194:I194"/>
    <mergeCell ref="E196:I196"/>
    <mergeCell ref="B217:D217"/>
    <mergeCell ref="E213:I213"/>
    <mergeCell ref="G205:I205"/>
    <mergeCell ref="E206:F206"/>
    <mergeCell ref="E207:F207"/>
    <mergeCell ref="E214:I214"/>
    <mergeCell ref="E211:I211"/>
    <mergeCell ref="E209:I209"/>
    <mergeCell ref="B242:I242"/>
    <mergeCell ref="E208:I208"/>
    <mergeCell ref="B245:I245"/>
    <mergeCell ref="B239:I239"/>
    <mergeCell ref="C244:F244"/>
    <mergeCell ref="B240:I240"/>
    <mergeCell ref="B227:E227"/>
    <mergeCell ref="B237:I237"/>
    <mergeCell ref="B229:D229"/>
    <mergeCell ref="F229:G229"/>
    <mergeCell ref="B287:H287"/>
    <mergeCell ref="B277:I277"/>
    <mergeCell ref="B286:I286"/>
    <mergeCell ref="B288:I288"/>
    <mergeCell ref="B282:I282"/>
    <mergeCell ref="B283:I283"/>
    <mergeCell ref="B284:I284"/>
    <mergeCell ref="B279:H279"/>
    <mergeCell ref="B281:I281"/>
    <mergeCell ref="B296:I296"/>
    <mergeCell ref="B280:I280"/>
    <mergeCell ref="B291:I291"/>
    <mergeCell ref="B308:I308"/>
    <mergeCell ref="B307:I307"/>
    <mergeCell ref="B290:H290"/>
    <mergeCell ref="B292:I292"/>
    <mergeCell ref="B295:I295"/>
    <mergeCell ref="B297:H297"/>
    <mergeCell ref="B298:I298"/>
    <mergeCell ref="B302:I302"/>
    <mergeCell ref="E259:I259"/>
    <mergeCell ref="B266:D266"/>
    <mergeCell ref="E266:I266"/>
    <mergeCell ref="B272:D272"/>
    <mergeCell ref="F227:I227"/>
    <mergeCell ref="B248:E248"/>
    <mergeCell ref="B268:D268"/>
    <mergeCell ref="B238:I238"/>
    <mergeCell ref="B235:I235"/>
    <mergeCell ref="B220:I220"/>
    <mergeCell ref="C222:F222"/>
    <mergeCell ref="B221:I221"/>
    <mergeCell ref="B225:E225"/>
    <mergeCell ref="F225:I225"/>
    <mergeCell ref="C223:F223"/>
    <mergeCell ref="B201:D201"/>
    <mergeCell ref="E201:I201"/>
    <mergeCell ref="B195:D195"/>
    <mergeCell ref="B192:I192"/>
    <mergeCell ref="B196:D196"/>
    <mergeCell ref="B214:D214"/>
    <mergeCell ref="B212:D213"/>
    <mergeCell ref="E212:I212"/>
    <mergeCell ref="B203:D208"/>
    <mergeCell ref="B209:D209"/>
    <mergeCell ref="D122:E122"/>
    <mergeCell ref="F122:G122"/>
    <mergeCell ref="C182:F182"/>
    <mergeCell ref="C183:F183"/>
    <mergeCell ref="B202:D202"/>
    <mergeCell ref="E202:I202"/>
    <mergeCell ref="B200:D200"/>
    <mergeCell ref="E200:I200"/>
    <mergeCell ref="H122:I122"/>
    <mergeCell ref="B123:C124"/>
    <mergeCell ref="D123:E124"/>
    <mergeCell ref="F123:G124"/>
    <mergeCell ref="H123:I124"/>
    <mergeCell ref="H127:I128"/>
    <mergeCell ref="H125:I126"/>
    <mergeCell ref="B127:C128"/>
    <mergeCell ref="B125:C125"/>
    <mergeCell ref="D125:E126"/>
    <mergeCell ref="F125:G126"/>
    <mergeCell ref="D127:E128"/>
    <mergeCell ref="F127:G128"/>
    <mergeCell ref="D1:H1"/>
    <mergeCell ref="D2:H2"/>
    <mergeCell ref="D3:H3"/>
    <mergeCell ref="B121:D121"/>
    <mergeCell ref="B64:I64"/>
    <mergeCell ref="D117:E118"/>
    <mergeCell ref="F117:G118"/>
    <mergeCell ref="H117:I118"/>
    <mergeCell ref="B118:C118"/>
  </mergeCells>
  <conditionalFormatting sqref="B244 B223 F163 C163 H155 H150:I150 B183 C60:D60 D61:E61 C57:D57 D70:E70 D68 C67:D67 G61:I61 C52:D53">
    <cfRule type="cellIs" priority="1" dxfId="0" operator="notEqual" stopIfTrue="1">
      <formula>""</formula>
    </cfRule>
  </conditionalFormatting>
  <conditionalFormatting sqref="B248 B227 B185:E185">
    <cfRule type="cellIs" priority="2" dxfId="7" operator="equal" stopIfTrue="1">
      <formula>"Budget Equilibré"</formula>
    </cfRule>
    <cfRule type="cellIs" priority="3" dxfId="6" operator="equal" stopIfTrue="1">
      <formula>"Attention Budget Déséquilibré"</formula>
    </cfRule>
  </conditionalFormatting>
  <conditionalFormatting sqref="B246:B247 F246 B225:B226 F225 B184 F184">
    <cfRule type="cellIs" priority="4" dxfId="7" operator="equal" stopIfTrue="1">
      <formula>"Equilibre des charges et des produits"</formula>
    </cfRule>
    <cfRule type="cellIs" priority="5" dxfId="6" operator="equal" stopIfTrue="1">
      <formula>"Attention à l'équilibre des charges et des produits"</formula>
    </cfRule>
  </conditionalFormatting>
  <conditionalFormatting sqref="B243 B222 B182">
    <cfRule type="cellIs" priority="6" dxfId="0" operator="greaterThan" stopIfTrue="1">
      <formula>0</formula>
    </cfRule>
  </conditionalFormatting>
  <conditionalFormatting sqref="I179">
    <cfRule type="cellIs" priority="7" dxfId="0" operator="greaterThan" stopIfTrue="1">
      <formula>0</formula>
    </cfRule>
  </conditionalFormatting>
  <conditionalFormatting sqref="G150 B151 B83:I83 H94">
    <cfRule type="cellIs" priority="8" dxfId="0" operator="notEqual" stopIfTrue="1">
      <formula>0</formula>
    </cfRule>
  </conditionalFormatting>
  <conditionalFormatting sqref="C47:D49 E49">
    <cfRule type="cellIs" priority="9" dxfId="8" operator="notEqual" stopIfTrue="1">
      <formula>0</formula>
    </cfRule>
  </conditionalFormatting>
  <dataValidations count="4">
    <dataValidation type="whole" allowBlank="1" showInputMessage="1" showErrorMessage="1" error="saisir un nombre entier en chiffre" sqref="H155:I155 C163 F163 H150:I152">
      <formula1>0</formula1>
      <formula2>99999999</formula2>
    </dataValidation>
    <dataValidation type="whole" allowBlank="1" showInputMessage="1" showErrorMessage="1" error="Saisir un nombre entier en chiffre" sqref="I177">
      <formula1>0</formula1>
      <formula2>99999999</formula2>
    </dataValidation>
    <dataValidation errorStyle="warning" type="textLength" operator="equal" allowBlank="1" showInputMessage="1" showErrorMessage="1" errorTitle="Erreur de saisie" error="Merci de saisir les 10 chiffres de votre numéro de téléphone" sqref="D70:E70">
      <formula1>9</formula1>
    </dataValidation>
    <dataValidation errorStyle="warning" type="textLength" operator="equal" allowBlank="1" showInputMessage="1" showErrorMessage="1" errorTitle="Erreur de saisie" error="Merci de saisir les 5 chiffres de votre code postal" sqref="D61:E61">
      <formula1>5</formula1>
    </dataValidation>
  </dataValidations>
  <hyperlinks>
    <hyperlink ref="E211" r:id="rId1" display="http://sig.ville.gouv.fr/Synthese/24"/>
    <hyperlink ref="E213" r:id="rId2" display="http://carto.observatoire-des-territoires.gouv.fr/#v=map1;i=typo_zrr.zonage_zrr;l=fr "/>
  </hyperlinks>
  <printOptions horizontalCentered="1"/>
  <pageMargins left="0.07874015748031496" right="0.07874015748031496" top="0.11811023622047245" bottom="0.31496062992125984" header="0.11811023622047245" footer="0.03937007874015748"/>
  <pageSetup fitToHeight="0" fitToWidth="1" horizontalDpi="600" verticalDpi="600" orientation="portrait" paperSize="9" r:id="rId5"/>
  <headerFooter alignWithMargins="0">
    <oddFooter>&amp;L&amp;"Franklin Gothic Medium Cond,Normal"&amp;9Dossier de subvention CNDS&amp;R&amp;"Franklin Gothic Medium,Normal"&amp;12&amp;A&amp;14 &amp;"Franklin Gothic Medium Cond,Normal"&amp;8- page &amp;P sur &amp;N</oddFooter>
  </headerFooter>
  <rowBreaks count="11" manualBreakCount="11">
    <brk id="36" max="255" man="1"/>
    <brk id="83" min="1" max="8" man="1"/>
    <brk id="161" max="255" man="1"/>
    <brk id="185" max="255" man="1"/>
    <brk id="218" min="1" max="8" man="1"/>
    <brk id="233" max="255" man="1"/>
    <brk id="253" max="255" man="1"/>
    <brk id="276" min="1" max="8" man="1"/>
    <brk id="300" min="1" max="8" man="1"/>
    <brk id="332" max="255" man="1"/>
    <brk id="376" min="1" max="8" man="1"/>
  </rowBreak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B1:BX55"/>
  <sheetViews>
    <sheetView showGridLines="0" zoomScalePageLayoutView="0" workbookViewId="0" topLeftCell="A1">
      <selection activeCell="J3" sqref="J3"/>
    </sheetView>
  </sheetViews>
  <sheetFormatPr defaultColWidth="11.421875" defaultRowHeight="12.75"/>
  <cols>
    <col min="1" max="1" width="5.7109375" style="0" customWidth="1"/>
  </cols>
  <sheetData>
    <row r="1" spans="2:20" s="105" customFormat="1" ht="18">
      <c r="B1" s="963" t="str">
        <f>'Modif dossier'!$C$70</f>
        <v>DIRECTIVES CNDS  2013</v>
      </c>
      <c r="C1" s="963"/>
      <c r="D1" s="963"/>
      <c r="E1" s="963"/>
      <c r="F1" s="963"/>
      <c r="G1" s="963"/>
      <c r="H1" s="963"/>
      <c r="I1" s="963"/>
      <c r="J1" s="309"/>
      <c r="K1" s="309"/>
      <c r="L1" s="104"/>
      <c r="M1" s="104"/>
      <c r="N1" s="104"/>
      <c r="O1" s="104"/>
      <c r="P1" s="104"/>
      <c r="Q1" s="104"/>
      <c r="R1" s="104"/>
      <c r="S1" s="104"/>
      <c r="T1" s="104"/>
    </row>
    <row r="2" spans="2:20" s="105" customFormat="1" ht="8.25" customHeight="1">
      <c r="B2" s="310"/>
      <c r="C2" s="310"/>
      <c r="D2" s="310"/>
      <c r="E2" s="310"/>
      <c r="F2" s="310"/>
      <c r="G2" s="310"/>
      <c r="H2" s="310"/>
      <c r="I2" s="310"/>
      <c r="J2" s="309"/>
      <c r="K2" s="309"/>
      <c r="L2" s="104"/>
      <c r="M2" s="104"/>
      <c r="N2" s="104"/>
      <c r="O2" s="104"/>
      <c r="P2" s="104"/>
      <c r="Q2" s="104"/>
      <c r="R2" s="104"/>
      <c r="S2" s="104"/>
      <c r="T2" s="104"/>
    </row>
    <row r="3" spans="2:20" s="105" customFormat="1" ht="46.5" customHeight="1">
      <c r="B3" s="1138" t="s">
        <v>69</v>
      </c>
      <c r="C3" s="1139"/>
      <c r="D3" s="1139"/>
      <c r="E3" s="1139"/>
      <c r="F3" s="1139"/>
      <c r="G3" s="1139"/>
      <c r="H3" s="1139"/>
      <c r="I3" s="1139"/>
      <c r="J3" s="309"/>
      <c r="K3" s="309"/>
      <c r="L3" s="104"/>
      <c r="M3" s="104"/>
      <c r="N3" s="104"/>
      <c r="O3" s="104"/>
      <c r="P3" s="104"/>
      <c r="Q3" s="104"/>
      <c r="R3" s="104"/>
      <c r="S3" s="104"/>
      <c r="T3" s="104"/>
    </row>
    <row r="4" spans="2:20" s="105" customFormat="1" ht="6.75" customHeight="1">
      <c r="B4" s="310"/>
      <c r="C4" s="310"/>
      <c r="D4" s="310"/>
      <c r="E4" s="310"/>
      <c r="F4" s="310"/>
      <c r="G4" s="310"/>
      <c r="H4" s="310"/>
      <c r="I4" s="310"/>
      <c r="J4" s="311"/>
      <c r="K4" s="311"/>
      <c r="L4" s="104"/>
      <c r="M4" s="104"/>
      <c r="N4" s="104"/>
      <c r="O4" s="104"/>
      <c r="P4" s="104"/>
      <c r="Q4" s="104"/>
      <c r="R4" s="104"/>
      <c r="S4" s="104"/>
      <c r="T4" s="104"/>
    </row>
    <row r="5" spans="2:20" s="105" customFormat="1" ht="15.75">
      <c r="B5" s="1137" t="s">
        <v>289</v>
      </c>
      <c r="C5" s="1137"/>
      <c r="D5" s="1137"/>
      <c r="E5" s="312"/>
      <c r="F5" s="313"/>
      <c r="G5" s="312"/>
      <c r="H5" s="112"/>
      <c r="I5" s="314"/>
      <c r="J5" s="315"/>
      <c r="K5" s="315"/>
      <c r="L5" s="104"/>
      <c r="M5" s="104"/>
      <c r="N5" s="104"/>
      <c r="O5" s="104"/>
      <c r="P5" s="104"/>
      <c r="Q5" s="104"/>
      <c r="R5" s="104"/>
      <c r="S5" s="104"/>
      <c r="T5" s="104"/>
    </row>
    <row r="6" spans="2:20" s="105" customFormat="1" ht="5.25" customHeight="1">
      <c r="B6" s="5"/>
      <c r="C6" s="5"/>
      <c r="D6" s="5"/>
      <c r="E6" s="5"/>
      <c r="F6" s="5"/>
      <c r="G6" s="5"/>
      <c r="H6" s="5"/>
      <c r="I6" s="5"/>
      <c r="J6" s="33"/>
      <c r="K6" s="33"/>
      <c r="L6" s="104"/>
      <c r="M6" s="104"/>
      <c r="N6" s="104"/>
      <c r="O6" s="104"/>
      <c r="P6" s="104"/>
      <c r="Q6" s="104"/>
      <c r="R6" s="104"/>
      <c r="S6" s="104"/>
      <c r="T6" s="104"/>
    </row>
    <row r="7" spans="2:20" s="105" customFormat="1" ht="12.75">
      <c r="B7" s="401" t="s">
        <v>200</v>
      </c>
      <c r="C7" s="1140" t="s">
        <v>201</v>
      </c>
      <c r="D7" s="1140"/>
      <c r="E7" s="1140"/>
      <c r="F7" s="1140"/>
      <c r="G7" s="1140"/>
      <c r="H7" s="1140"/>
      <c r="I7" s="1140"/>
      <c r="J7" s="22"/>
      <c r="K7" s="22"/>
      <c r="L7" s="104"/>
      <c r="M7" s="104"/>
      <c r="N7" s="104"/>
      <c r="O7" s="104"/>
      <c r="P7" s="104"/>
      <c r="Q7" s="104"/>
      <c r="R7" s="104"/>
      <c r="S7" s="104"/>
      <c r="T7" s="104"/>
    </row>
    <row r="8" spans="2:20" s="105" customFormat="1" ht="28.5" customHeight="1">
      <c r="B8" s="404" t="s">
        <v>208</v>
      </c>
      <c r="C8" s="1126" t="s">
        <v>903</v>
      </c>
      <c r="D8" s="1127"/>
      <c r="E8" s="1123" t="s">
        <v>50</v>
      </c>
      <c r="F8" s="1124"/>
      <c r="G8" s="1124"/>
      <c r="H8" s="1124"/>
      <c r="I8" s="1125"/>
      <c r="J8" s="22"/>
      <c r="K8" s="22"/>
      <c r="L8" s="104"/>
      <c r="M8" s="104"/>
      <c r="N8" s="104"/>
      <c r="O8" s="104"/>
      <c r="P8" s="104"/>
      <c r="Q8" s="104"/>
      <c r="R8" s="104"/>
      <c r="S8" s="104"/>
      <c r="T8" s="104"/>
    </row>
    <row r="9" spans="2:20" s="105" customFormat="1" ht="23.25" customHeight="1">
      <c r="B9" s="404" t="s">
        <v>213</v>
      </c>
      <c r="C9" s="1126" t="s">
        <v>214</v>
      </c>
      <c r="D9" s="1127"/>
      <c r="E9" s="1123" t="s">
        <v>51</v>
      </c>
      <c r="F9" s="1124"/>
      <c r="G9" s="1124"/>
      <c r="H9" s="1124"/>
      <c r="I9" s="1125"/>
      <c r="J9" s="22"/>
      <c r="K9" s="22"/>
      <c r="L9" s="104"/>
      <c r="M9" s="104"/>
      <c r="N9" s="104"/>
      <c r="O9" s="104"/>
      <c r="P9" s="104"/>
      <c r="Q9" s="104"/>
      <c r="R9" s="104"/>
      <c r="S9" s="104"/>
      <c r="T9" s="104"/>
    </row>
    <row r="10" spans="2:20" s="105" customFormat="1" ht="12.75">
      <c r="B10" s="401" t="s">
        <v>202</v>
      </c>
      <c r="C10" s="1140" t="s">
        <v>205</v>
      </c>
      <c r="D10" s="1140"/>
      <c r="E10" s="1140"/>
      <c r="F10" s="1140"/>
      <c r="G10" s="1140"/>
      <c r="H10" s="1140"/>
      <c r="I10" s="1140"/>
      <c r="J10" s="22"/>
      <c r="K10" s="22"/>
      <c r="L10" s="104"/>
      <c r="M10" s="104"/>
      <c r="N10" s="104"/>
      <c r="O10" s="104"/>
      <c r="P10" s="104"/>
      <c r="Q10" s="104"/>
      <c r="R10" s="104"/>
      <c r="S10" s="104"/>
      <c r="T10" s="104"/>
    </row>
    <row r="11" spans="2:20" s="105" customFormat="1" ht="22.5" customHeight="1">
      <c r="B11" s="404" t="s">
        <v>209</v>
      </c>
      <c r="C11" s="1126" t="s">
        <v>210</v>
      </c>
      <c r="D11" s="1127"/>
      <c r="E11" s="1128" t="s">
        <v>52</v>
      </c>
      <c r="F11" s="1129"/>
      <c r="G11" s="1129"/>
      <c r="H11" s="1129"/>
      <c r="I11" s="1130"/>
      <c r="J11" s="22"/>
      <c r="K11" s="22"/>
      <c r="L11" s="104"/>
      <c r="M11" s="104"/>
      <c r="N11" s="104"/>
      <c r="O11" s="104"/>
      <c r="P11" s="104"/>
      <c r="Q11" s="104"/>
      <c r="R11" s="104"/>
      <c r="S11" s="104"/>
      <c r="T11" s="104"/>
    </row>
    <row r="12" spans="2:20" s="105" customFormat="1" ht="23.25" customHeight="1">
      <c r="B12" s="404" t="s">
        <v>215</v>
      </c>
      <c r="C12" s="1126" t="s">
        <v>216</v>
      </c>
      <c r="D12" s="1127"/>
      <c r="E12" s="1123" t="s">
        <v>53</v>
      </c>
      <c r="F12" s="1124"/>
      <c r="G12" s="1124"/>
      <c r="H12" s="1124"/>
      <c r="I12" s="1125"/>
      <c r="J12" s="22"/>
      <c r="K12" s="22"/>
      <c r="L12" s="104"/>
      <c r="M12" s="104"/>
      <c r="N12" s="104"/>
      <c r="O12" s="104"/>
      <c r="P12" s="104"/>
      <c r="Q12" s="104"/>
      <c r="R12" s="104"/>
      <c r="S12" s="104"/>
      <c r="T12" s="104"/>
    </row>
    <row r="13" spans="2:20" s="105" customFormat="1" ht="28.5" customHeight="1">
      <c r="B13" s="404" t="s">
        <v>217</v>
      </c>
      <c r="C13" s="1126" t="s">
        <v>904</v>
      </c>
      <c r="D13" s="1127"/>
      <c r="E13" s="1123" t="s">
        <v>54</v>
      </c>
      <c r="F13" s="1124"/>
      <c r="G13" s="1124"/>
      <c r="H13" s="1124"/>
      <c r="I13" s="1125"/>
      <c r="J13" s="22"/>
      <c r="K13" s="22"/>
      <c r="L13" s="104"/>
      <c r="M13" s="104"/>
      <c r="N13" s="104"/>
      <c r="O13" s="104"/>
      <c r="P13" s="104"/>
      <c r="Q13" s="104"/>
      <c r="R13" s="104"/>
      <c r="S13" s="104"/>
      <c r="T13" s="104"/>
    </row>
    <row r="14" spans="2:20" s="105" customFormat="1" ht="12.75">
      <c r="B14" s="404" t="s">
        <v>220</v>
      </c>
      <c r="C14" s="1126" t="s">
        <v>221</v>
      </c>
      <c r="D14" s="1127"/>
      <c r="E14" s="1123" t="s">
        <v>55</v>
      </c>
      <c r="F14" s="1124"/>
      <c r="G14" s="1124"/>
      <c r="H14" s="1124"/>
      <c r="I14" s="1125"/>
      <c r="J14" s="22"/>
      <c r="K14" s="22"/>
      <c r="L14" s="104"/>
      <c r="M14" s="104"/>
      <c r="N14" s="104"/>
      <c r="O14" s="104"/>
      <c r="P14" s="104"/>
      <c r="Q14" s="104"/>
      <c r="R14" s="104"/>
      <c r="S14" s="104"/>
      <c r="T14" s="104"/>
    </row>
    <row r="15" spans="2:20" s="105" customFormat="1" ht="12.75">
      <c r="B15" s="404" t="s">
        <v>222</v>
      </c>
      <c r="C15" s="1126" t="s">
        <v>223</v>
      </c>
      <c r="D15" s="1127"/>
      <c r="E15" s="1123" t="s">
        <v>56</v>
      </c>
      <c r="F15" s="1124"/>
      <c r="G15" s="1124"/>
      <c r="H15" s="1124"/>
      <c r="I15" s="1125"/>
      <c r="J15" s="22"/>
      <c r="K15" s="22"/>
      <c r="L15" s="104"/>
      <c r="M15" s="104"/>
      <c r="N15" s="104"/>
      <c r="O15" s="104"/>
      <c r="P15" s="104"/>
      <c r="Q15" s="104"/>
      <c r="R15" s="104"/>
      <c r="S15" s="104"/>
      <c r="T15" s="104"/>
    </row>
    <row r="16" spans="2:20" s="105" customFormat="1" ht="27" customHeight="1">
      <c r="B16" s="404" t="s">
        <v>224</v>
      </c>
      <c r="C16" s="1126" t="s">
        <v>225</v>
      </c>
      <c r="D16" s="1127"/>
      <c r="E16" s="1131" t="s">
        <v>57</v>
      </c>
      <c r="F16" s="1132"/>
      <c r="G16" s="1132"/>
      <c r="H16" s="1132"/>
      <c r="I16" s="1133"/>
      <c r="J16" s="22"/>
      <c r="K16" s="22"/>
      <c r="L16" s="104"/>
      <c r="M16" s="104"/>
      <c r="N16" s="104"/>
      <c r="O16" s="104"/>
      <c r="P16" s="104"/>
      <c r="Q16" s="104"/>
      <c r="R16" s="104"/>
      <c r="S16" s="104"/>
      <c r="T16" s="104"/>
    </row>
    <row r="17" spans="2:20" s="105" customFormat="1" ht="27" customHeight="1">
      <c r="B17" s="404" t="s">
        <v>996</v>
      </c>
      <c r="C17" s="1126" t="s">
        <v>998</v>
      </c>
      <c r="D17" s="1127"/>
      <c r="E17" s="1131" t="s">
        <v>1001</v>
      </c>
      <c r="F17" s="1132"/>
      <c r="G17" s="1132"/>
      <c r="H17" s="1132"/>
      <c r="I17" s="1133"/>
      <c r="J17" s="22"/>
      <c r="K17" s="22"/>
      <c r="L17" s="104"/>
      <c r="M17" s="104"/>
      <c r="N17" s="104"/>
      <c r="O17" s="104"/>
      <c r="P17" s="104"/>
      <c r="Q17" s="104"/>
      <c r="R17" s="104"/>
      <c r="S17" s="104"/>
      <c r="T17" s="104"/>
    </row>
    <row r="18" spans="2:20" s="105" customFormat="1" ht="27" customHeight="1">
      <c r="B18" s="404" t="s">
        <v>997</v>
      </c>
      <c r="C18" s="1126" t="s">
        <v>999</v>
      </c>
      <c r="D18" s="1127"/>
      <c r="E18" s="1131" t="s">
        <v>1000</v>
      </c>
      <c r="F18" s="1132"/>
      <c r="G18" s="1132"/>
      <c r="H18" s="1132"/>
      <c r="I18" s="1133"/>
      <c r="J18" s="22"/>
      <c r="K18" s="22"/>
      <c r="L18" s="104"/>
      <c r="M18" s="104"/>
      <c r="N18" s="104"/>
      <c r="O18" s="104"/>
      <c r="P18" s="104"/>
      <c r="Q18" s="104"/>
      <c r="R18" s="104"/>
      <c r="S18" s="104"/>
      <c r="T18" s="104"/>
    </row>
    <row r="19" spans="2:20" s="105" customFormat="1" ht="12.75">
      <c r="B19" s="401" t="s">
        <v>206</v>
      </c>
      <c r="C19" s="1140" t="s">
        <v>207</v>
      </c>
      <c r="D19" s="1140"/>
      <c r="E19" s="1140"/>
      <c r="F19" s="1140"/>
      <c r="G19" s="1140"/>
      <c r="H19" s="1140"/>
      <c r="I19" s="1140"/>
      <c r="J19" s="22"/>
      <c r="K19" s="22"/>
      <c r="L19" s="104"/>
      <c r="M19" s="104"/>
      <c r="N19" s="104"/>
      <c r="O19" s="104"/>
      <c r="P19" s="104"/>
      <c r="Q19" s="104"/>
      <c r="R19" s="104"/>
      <c r="S19" s="104"/>
      <c r="T19" s="104"/>
    </row>
    <row r="20" spans="2:76" s="105" customFormat="1" ht="36" customHeight="1">
      <c r="B20" s="404" t="s">
        <v>211</v>
      </c>
      <c r="C20" s="1126" t="s">
        <v>212</v>
      </c>
      <c r="D20" s="1127"/>
      <c r="E20" s="1128" t="s">
        <v>118</v>
      </c>
      <c r="F20" s="1129"/>
      <c r="G20" s="1129"/>
      <c r="H20" s="1129"/>
      <c r="I20" s="1130"/>
      <c r="J20" s="22"/>
      <c r="K20" s="22"/>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row>
    <row r="21" spans="2:20" s="105" customFormat="1" ht="12.75" customHeight="1">
      <c r="B21" s="404" t="s">
        <v>905</v>
      </c>
      <c r="C21" s="1126" t="s">
        <v>906</v>
      </c>
      <c r="D21" s="1127"/>
      <c r="E21" s="1123" t="s">
        <v>934</v>
      </c>
      <c r="F21" s="1124"/>
      <c r="G21" s="1124"/>
      <c r="H21" s="1124"/>
      <c r="I21" s="1125"/>
      <c r="J21" s="22"/>
      <c r="K21" s="22"/>
      <c r="L21" s="104"/>
      <c r="M21" s="104"/>
      <c r="N21" s="104"/>
      <c r="O21" s="104"/>
      <c r="P21" s="104"/>
      <c r="Q21" s="104"/>
      <c r="R21" s="104"/>
      <c r="S21" s="104"/>
      <c r="T21" s="104"/>
    </row>
    <row r="22" spans="2:20" s="105" customFormat="1" ht="21.75" customHeight="1">
      <c r="B22" s="404" t="s">
        <v>218</v>
      </c>
      <c r="C22" s="1126" t="s">
        <v>219</v>
      </c>
      <c r="D22" s="1127"/>
      <c r="E22" s="1123" t="s">
        <v>58</v>
      </c>
      <c r="F22" s="1124"/>
      <c r="G22" s="1124"/>
      <c r="H22" s="1124"/>
      <c r="I22" s="1125"/>
      <c r="J22" s="22"/>
      <c r="K22" s="22"/>
      <c r="L22" s="104"/>
      <c r="M22" s="104"/>
      <c r="N22" s="104"/>
      <c r="O22" s="104"/>
      <c r="P22" s="104"/>
      <c r="Q22" s="104"/>
      <c r="R22" s="104"/>
      <c r="S22" s="104"/>
      <c r="T22" s="104"/>
    </row>
    <row r="23" spans="2:20" s="105" customFormat="1" ht="12.75">
      <c r="B23" s="401" t="s">
        <v>907</v>
      </c>
      <c r="C23" s="1134" t="s">
        <v>338</v>
      </c>
      <c r="D23" s="1135"/>
      <c r="E23" s="1135"/>
      <c r="F23" s="1135"/>
      <c r="G23" s="1135"/>
      <c r="H23" s="1135"/>
      <c r="I23" s="1136"/>
      <c r="J23" s="22"/>
      <c r="K23" s="22"/>
      <c r="L23" s="104"/>
      <c r="M23" s="104"/>
      <c r="N23" s="104"/>
      <c r="O23" s="104"/>
      <c r="P23" s="104"/>
      <c r="Q23" s="104"/>
      <c r="R23" s="104"/>
      <c r="S23" s="104"/>
      <c r="T23" s="104"/>
    </row>
    <row r="24" spans="2:20" s="105" customFormat="1" ht="12.75">
      <c r="B24" s="404" t="s">
        <v>908</v>
      </c>
      <c r="C24" s="1126" t="s">
        <v>925</v>
      </c>
      <c r="D24" s="1127"/>
      <c r="E24" s="1123"/>
      <c r="F24" s="1124"/>
      <c r="G24" s="1124"/>
      <c r="H24" s="1124"/>
      <c r="I24" s="1125"/>
      <c r="J24" s="22"/>
      <c r="K24" s="22"/>
      <c r="L24" s="104"/>
      <c r="M24" s="104"/>
      <c r="N24" s="104"/>
      <c r="O24" s="104"/>
      <c r="P24" s="104"/>
      <c r="Q24" s="104"/>
      <c r="R24" s="104"/>
      <c r="S24" s="104"/>
      <c r="T24" s="104"/>
    </row>
    <row r="25" spans="2:20" s="105" customFormat="1" ht="12.75">
      <c r="B25" s="404" t="s">
        <v>909</v>
      </c>
      <c r="C25" s="1126" t="s">
        <v>221</v>
      </c>
      <c r="D25" s="1127"/>
      <c r="E25" s="403"/>
      <c r="F25" s="403"/>
      <c r="G25" s="403"/>
      <c r="H25" s="403"/>
      <c r="I25" s="402"/>
      <c r="J25" s="22"/>
      <c r="K25" s="22"/>
      <c r="L25" s="104"/>
      <c r="M25" s="104"/>
      <c r="N25" s="104"/>
      <c r="O25" s="104"/>
      <c r="P25" s="104"/>
      <c r="Q25" s="104"/>
      <c r="R25" s="104"/>
      <c r="S25" s="104"/>
      <c r="T25" s="104"/>
    </row>
    <row r="26" spans="2:20" s="105" customFormat="1" ht="25.5" customHeight="1">
      <c r="B26" s="404" t="s">
        <v>910</v>
      </c>
      <c r="C26" s="1126" t="s">
        <v>926</v>
      </c>
      <c r="D26" s="1127"/>
      <c r="E26" s="403"/>
      <c r="F26" s="403"/>
      <c r="G26" s="403"/>
      <c r="H26" s="403"/>
      <c r="I26" s="402"/>
      <c r="J26" s="22"/>
      <c r="K26" s="22"/>
      <c r="L26" s="104"/>
      <c r="M26" s="104"/>
      <c r="N26" s="104"/>
      <c r="O26" s="104"/>
      <c r="P26" s="104"/>
      <c r="Q26" s="104"/>
      <c r="R26" s="104"/>
      <c r="S26" s="104"/>
      <c r="T26" s="104"/>
    </row>
    <row r="27" spans="2:20" s="105" customFormat="1" ht="12.75">
      <c r="B27" s="401" t="s">
        <v>911</v>
      </c>
      <c r="C27" s="1134" t="s">
        <v>912</v>
      </c>
      <c r="D27" s="1135"/>
      <c r="E27" s="1135"/>
      <c r="F27" s="1135"/>
      <c r="G27" s="1135"/>
      <c r="H27" s="1135"/>
      <c r="I27" s="1136"/>
      <c r="J27" s="22"/>
      <c r="K27" s="22"/>
      <c r="L27" s="104"/>
      <c r="M27" s="104"/>
      <c r="N27" s="104"/>
      <c r="O27" s="104"/>
      <c r="P27" s="104"/>
      <c r="Q27" s="104"/>
      <c r="R27" s="104"/>
      <c r="S27" s="104"/>
      <c r="T27" s="104"/>
    </row>
    <row r="28" spans="2:20" s="105" customFormat="1" ht="12.75">
      <c r="B28" s="404" t="s">
        <v>913</v>
      </c>
      <c r="C28" s="1126" t="s">
        <v>929</v>
      </c>
      <c r="D28" s="1127"/>
      <c r="E28" s="1123" t="s">
        <v>927</v>
      </c>
      <c r="F28" s="1124"/>
      <c r="G28" s="1124"/>
      <c r="H28" s="1124"/>
      <c r="I28" s="1125"/>
      <c r="J28" s="22"/>
      <c r="K28" s="22"/>
      <c r="L28" s="104"/>
      <c r="M28" s="104"/>
      <c r="N28" s="104"/>
      <c r="O28" s="104"/>
      <c r="P28" s="104"/>
      <c r="Q28" s="104"/>
      <c r="R28" s="104"/>
      <c r="S28" s="104"/>
      <c r="T28" s="104"/>
    </row>
    <row r="29" spans="2:20" s="105" customFormat="1" ht="12.75">
      <c r="B29" s="404" t="s">
        <v>914</v>
      </c>
      <c r="C29" s="1126" t="s">
        <v>928</v>
      </c>
      <c r="D29" s="1127"/>
      <c r="E29" s="1123" t="s">
        <v>931</v>
      </c>
      <c r="F29" s="1124"/>
      <c r="G29" s="1124"/>
      <c r="H29" s="1124"/>
      <c r="I29" s="1125"/>
      <c r="J29" s="22"/>
      <c r="K29" s="22"/>
      <c r="L29" s="104"/>
      <c r="M29" s="104"/>
      <c r="N29" s="104"/>
      <c r="O29" s="104"/>
      <c r="P29" s="104"/>
      <c r="Q29" s="104"/>
      <c r="R29" s="104"/>
      <c r="S29" s="104"/>
      <c r="T29" s="104"/>
    </row>
    <row r="30" spans="2:20" s="105" customFormat="1" ht="12.75">
      <c r="B30" s="404" t="s">
        <v>915</v>
      </c>
      <c r="C30" s="1126" t="s">
        <v>930</v>
      </c>
      <c r="D30" s="1127"/>
      <c r="E30" s="1123" t="s">
        <v>932</v>
      </c>
      <c r="F30" s="1124"/>
      <c r="G30" s="1124"/>
      <c r="H30" s="1124"/>
      <c r="I30" s="1125"/>
      <c r="J30" s="22"/>
      <c r="K30" s="22"/>
      <c r="L30" s="104"/>
      <c r="M30" s="104"/>
      <c r="N30" s="104"/>
      <c r="O30" s="104"/>
      <c r="P30" s="104"/>
      <c r="Q30" s="104"/>
      <c r="R30" s="104"/>
      <c r="S30" s="104"/>
      <c r="T30" s="104"/>
    </row>
    <row r="31" spans="2:20" s="105" customFormat="1" ht="12.75">
      <c r="B31" s="401" t="s">
        <v>59</v>
      </c>
      <c r="C31" s="1134" t="s">
        <v>611</v>
      </c>
      <c r="D31" s="1135"/>
      <c r="E31" s="1135"/>
      <c r="F31" s="1135"/>
      <c r="G31" s="1135"/>
      <c r="H31" s="1135"/>
      <c r="I31" s="1136"/>
      <c r="J31" s="22"/>
      <c r="K31" s="22"/>
      <c r="L31" s="104"/>
      <c r="M31" s="104"/>
      <c r="N31" s="104"/>
      <c r="O31" s="104"/>
      <c r="P31" s="104"/>
      <c r="Q31" s="104"/>
      <c r="R31" s="104"/>
      <c r="S31" s="104"/>
      <c r="T31" s="104"/>
    </row>
    <row r="32" spans="2:20" s="105" customFormat="1" ht="22.5" customHeight="1">
      <c r="B32" s="404" t="s">
        <v>993</v>
      </c>
      <c r="C32" s="1126" t="s">
        <v>994</v>
      </c>
      <c r="D32" s="1127"/>
      <c r="E32" s="1123"/>
      <c r="F32" s="1124"/>
      <c r="G32" s="1124"/>
      <c r="H32" s="1124"/>
      <c r="I32" s="1125"/>
      <c r="J32" s="22"/>
      <c r="K32" s="22"/>
      <c r="L32" s="104"/>
      <c r="M32" s="104"/>
      <c r="N32" s="104"/>
      <c r="O32" s="104"/>
      <c r="P32" s="104"/>
      <c r="Q32" s="104"/>
      <c r="R32" s="104"/>
      <c r="S32" s="104"/>
      <c r="T32" s="104"/>
    </row>
    <row r="33" spans="2:20" s="105" customFormat="1" ht="12.75">
      <c r="B33" s="401" t="s">
        <v>226</v>
      </c>
      <c r="C33" s="1140" t="s">
        <v>227</v>
      </c>
      <c r="D33" s="1140"/>
      <c r="E33" s="1140"/>
      <c r="F33" s="1140"/>
      <c r="G33" s="1140"/>
      <c r="H33" s="1140"/>
      <c r="I33" s="1140"/>
      <c r="J33" s="22"/>
      <c r="K33" s="22"/>
      <c r="L33" s="104"/>
      <c r="M33" s="104"/>
      <c r="N33" s="104"/>
      <c r="O33" s="104"/>
      <c r="P33" s="104"/>
      <c r="Q33" s="104"/>
      <c r="R33" s="104"/>
      <c r="S33" s="104"/>
      <c r="T33" s="104"/>
    </row>
    <row r="34" spans="2:20" s="105" customFormat="1" ht="33.75" customHeight="1">
      <c r="B34" s="404" t="s">
        <v>228</v>
      </c>
      <c r="C34" s="1126" t="s">
        <v>229</v>
      </c>
      <c r="D34" s="1127"/>
      <c r="E34" s="1128" t="s">
        <v>916</v>
      </c>
      <c r="F34" s="1129"/>
      <c r="G34" s="1129"/>
      <c r="H34" s="1129"/>
      <c r="I34" s="1130"/>
      <c r="J34" s="22"/>
      <c r="K34" s="22"/>
      <c r="L34" s="104"/>
      <c r="M34" s="104"/>
      <c r="N34" s="104"/>
      <c r="O34" s="104"/>
      <c r="P34" s="104"/>
      <c r="Q34" s="104"/>
      <c r="R34" s="104"/>
      <c r="S34" s="104"/>
      <c r="T34" s="104"/>
    </row>
    <row r="35" spans="2:76" s="105" customFormat="1" ht="36" customHeight="1">
      <c r="B35" s="404" t="s">
        <v>230</v>
      </c>
      <c r="C35" s="1126" t="s">
        <v>231</v>
      </c>
      <c r="D35" s="1127"/>
      <c r="E35" s="1123" t="s">
        <v>917</v>
      </c>
      <c r="F35" s="1124"/>
      <c r="G35" s="1124"/>
      <c r="H35" s="1124"/>
      <c r="I35" s="1125"/>
      <c r="J35" s="22"/>
      <c r="K35" s="22"/>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row>
    <row r="36" spans="2:20" s="105" customFormat="1" ht="25.5" customHeight="1">
      <c r="B36" s="404" t="s">
        <v>232</v>
      </c>
      <c r="C36" s="1126" t="s">
        <v>233</v>
      </c>
      <c r="D36" s="1127"/>
      <c r="E36" s="1123" t="s">
        <v>918</v>
      </c>
      <c r="F36" s="1124"/>
      <c r="G36" s="1124"/>
      <c r="H36" s="1124"/>
      <c r="I36" s="1125"/>
      <c r="J36" s="22"/>
      <c r="K36" s="22"/>
      <c r="L36" s="104"/>
      <c r="M36" s="104"/>
      <c r="N36" s="104"/>
      <c r="O36" s="104"/>
      <c r="P36" s="104"/>
      <c r="Q36" s="104"/>
      <c r="R36" s="104"/>
      <c r="S36" s="104"/>
      <c r="T36" s="104"/>
    </row>
    <row r="37" spans="2:20" s="105" customFormat="1" ht="12.75">
      <c r="B37" s="404" t="s">
        <v>234</v>
      </c>
      <c r="C37" s="1126" t="s">
        <v>235</v>
      </c>
      <c r="D37" s="1127"/>
      <c r="E37" s="1123" t="s">
        <v>60</v>
      </c>
      <c r="F37" s="1124"/>
      <c r="G37" s="1124"/>
      <c r="H37" s="1124"/>
      <c r="I37" s="1125"/>
      <c r="J37" s="22"/>
      <c r="K37" s="22"/>
      <c r="L37" s="104"/>
      <c r="M37" s="104"/>
      <c r="N37" s="104"/>
      <c r="O37" s="104"/>
      <c r="P37" s="104"/>
      <c r="Q37" s="104"/>
      <c r="R37" s="104"/>
      <c r="S37" s="104"/>
      <c r="T37" s="104"/>
    </row>
    <row r="38" spans="2:20" s="105" customFormat="1" ht="39.75" customHeight="1">
      <c r="B38" s="404" t="s">
        <v>236</v>
      </c>
      <c r="C38" s="1126" t="s">
        <v>237</v>
      </c>
      <c r="D38" s="1127"/>
      <c r="E38" s="1123" t="s">
        <v>61</v>
      </c>
      <c r="F38" s="1124"/>
      <c r="G38" s="1124"/>
      <c r="H38" s="1124"/>
      <c r="I38" s="1125"/>
      <c r="J38" s="22"/>
      <c r="K38" s="22"/>
      <c r="L38" s="104"/>
      <c r="M38" s="104"/>
      <c r="N38" s="104"/>
      <c r="O38" s="104"/>
      <c r="P38" s="104"/>
      <c r="Q38" s="104"/>
      <c r="R38" s="104"/>
      <c r="S38" s="104"/>
      <c r="T38" s="104"/>
    </row>
    <row r="39" spans="2:20" s="105" customFormat="1" ht="29.25" customHeight="1">
      <c r="B39" s="404" t="s">
        <v>238</v>
      </c>
      <c r="C39" s="1126" t="s">
        <v>239</v>
      </c>
      <c r="D39" s="1127"/>
      <c r="E39" s="1131" t="s">
        <v>919</v>
      </c>
      <c r="F39" s="1132"/>
      <c r="G39" s="1132"/>
      <c r="H39" s="1132"/>
      <c r="I39" s="1133"/>
      <c r="J39" s="22"/>
      <c r="K39" s="22"/>
      <c r="L39" s="104"/>
      <c r="M39" s="104"/>
      <c r="N39" s="104"/>
      <c r="O39" s="104"/>
      <c r="P39" s="104"/>
      <c r="Q39" s="104"/>
      <c r="R39" s="104"/>
      <c r="S39" s="104"/>
      <c r="T39" s="104"/>
    </row>
    <row r="40" spans="2:76" s="105" customFormat="1" ht="17.25" customHeight="1">
      <c r="B40" s="861" t="s">
        <v>995</v>
      </c>
      <c r="C40" s="1141" t="s">
        <v>1002</v>
      </c>
      <c r="D40" s="1142"/>
      <c r="E40" s="1143" t="s">
        <v>1003</v>
      </c>
      <c r="F40" s="1144"/>
      <c r="G40" s="1144"/>
      <c r="H40" s="1144"/>
      <c r="I40" s="1145"/>
      <c r="J40" s="22"/>
      <c r="K40" s="22"/>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row>
    <row r="41" spans="2:20" s="105" customFormat="1" ht="12.75">
      <c r="B41" s="401" t="s">
        <v>240</v>
      </c>
      <c r="C41" s="1140" t="s">
        <v>241</v>
      </c>
      <c r="D41" s="1140"/>
      <c r="E41" s="1140"/>
      <c r="F41" s="1140"/>
      <c r="G41" s="1140"/>
      <c r="H41" s="1140"/>
      <c r="I41" s="1140"/>
      <c r="J41" s="22"/>
      <c r="K41" s="22"/>
      <c r="L41" s="104"/>
      <c r="M41" s="104"/>
      <c r="N41" s="104"/>
      <c r="O41" s="104"/>
      <c r="P41" s="104"/>
      <c r="Q41" s="104"/>
      <c r="R41" s="104"/>
      <c r="S41" s="104"/>
      <c r="T41" s="104"/>
    </row>
    <row r="42" spans="2:20" s="105" customFormat="1" ht="38.25" customHeight="1">
      <c r="B42" s="404" t="s">
        <v>248</v>
      </c>
      <c r="C42" s="1126" t="s">
        <v>249</v>
      </c>
      <c r="D42" s="1127"/>
      <c r="E42" s="1128" t="s">
        <v>62</v>
      </c>
      <c r="F42" s="1129"/>
      <c r="G42" s="1129"/>
      <c r="H42" s="1129"/>
      <c r="I42" s="1130"/>
      <c r="J42" s="22"/>
      <c r="K42" s="22"/>
      <c r="L42" s="104"/>
      <c r="M42" s="104"/>
      <c r="N42" s="104"/>
      <c r="O42" s="104"/>
      <c r="P42" s="104"/>
      <c r="Q42" s="104"/>
      <c r="R42" s="104"/>
      <c r="S42" s="104"/>
      <c r="T42" s="104"/>
    </row>
    <row r="43" spans="2:20" s="105" customFormat="1" ht="27.75" customHeight="1">
      <c r="B43" s="404" t="s">
        <v>254</v>
      </c>
      <c r="C43" s="1126" t="s">
        <v>255</v>
      </c>
      <c r="D43" s="1127"/>
      <c r="E43" s="1131" t="s">
        <v>70</v>
      </c>
      <c r="F43" s="1132"/>
      <c r="G43" s="1132"/>
      <c r="H43" s="1132"/>
      <c r="I43" s="1133"/>
      <c r="J43" s="22"/>
      <c r="K43" s="22"/>
      <c r="L43" s="104"/>
      <c r="M43" s="104"/>
      <c r="N43" s="104"/>
      <c r="O43" s="104"/>
      <c r="P43" s="104"/>
      <c r="Q43" s="104"/>
      <c r="R43" s="104"/>
      <c r="S43" s="104"/>
      <c r="T43" s="104"/>
    </row>
    <row r="44" spans="2:20" s="105" customFormat="1" ht="12.75" customHeight="1">
      <c r="B44" s="401" t="s">
        <v>242</v>
      </c>
      <c r="C44" s="1140" t="s">
        <v>243</v>
      </c>
      <c r="D44" s="1140"/>
      <c r="E44" s="1140"/>
      <c r="F44" s="1140"/>
      <c r="G44" s="1140"/>
      <c r="H44" s="1140"/>
      <c r="I44" s="1140"/>
      <c r="J44" s="22"/>
      <c r="K44" s="22"/>
      <c r="L44" s="104"/>
      <c r="M44" s="104"/>
      <c r="N44" s="104"/>
      <c r="O44" s="104"/>
      <c r="P44" s="104"/>
      <c r="Q44" s="104"/>
      <c r="R44" s="104"/>
      <c r="S44" s="104"/>
      <c r="T44" s="104"/>
    </row>
    <row r="45" spans="2:20" s="105" customFormat="1" ht="24.75" customHeight="1">
      <c r="B45" s="404" t="s">
        <v>250</v>
      </c>
      <c r="C45" s="1126" t="s">
        <v>251</v>
      </c>
      <c r="D45" s="1127"/>
      <c r="E45" s="1128" t="s">
        <v>63</v>
      </c>
      <c r="F45" s="1129"/>
      <c r="G45" s="1129"/>
      <c r="H45" s="1129"/>
      <c r="I45" s="1130"/>
      <c r="J45" s="22"/>
      <c r="K45" s="22"/>
      <c r="L45" s="104"/>
      <c r="M45" s="104"/>
      <c r="N45" s="104"/>
      <c r="O45" s="104"/>
      <c r="P45" s="104"/>
      <c r="Q45" s="104"/>
      <c r="R45" s="104"/>
      <c r="S45" s="104"/>
      <c r="T45" s="104"/>
    </row>
    <row r="46" spans="2:20" s="105" customFormat="1" ht="35.25" customHeight="1">
      <c r="B46" s="404" t="s">
        <v>256</v>
      </c>
      <c r="C46" s="1126" t="s">
        <v>257</v>
      </c>
      <c r="D46" s="1127"/>
      <c r="E46" s="1123" t="s">
        <v>64</v>
      </c>
      <c r="F46" s="1124"/>
      <c r="G46" s="1124"/>
      <c r="H46" s="1124"/>
      <c r="I46" s="1125"/>
      <c r="J46" s="22"/>
      <c r="K46" s="22"/>
      <c r="L46" s="104"/>
      <c r="M46" s="104"/>
      <c r="N46" s="104"/>
      <c r="O46" s="104"/>
      <c r="P46" s="104"/>
      <c r="Q46" s="104"/>
      <c r="R46" s="104"/>
      <c r="S46" s="104"/>
      <c r="T46" s="104"/>
    </row>
    <row r="47" spans="2:20" s="105" customFormat="1" ht="27" customHeight="1">
      <c r="B47" s="404" t="s">
        <v>260</v>
      </c>
      <c r="C47" s="1126" t="s">
        <v>261</v>
      </c>
      <c r="D47" s="1127"/>
      <c r="E47" s="1131" t="s">
        <v>65</v>
      </c>
      <c r="F47" s="1132"/>
      <c r="G47" s="1132"/>
      <c r="H47" s="1132"/>
      <c r="I47" s="1133"/>
      <c r="J47" s="22"/>
      <c r="K47" s="22"/>
      <c r="L47" s="104"/>
      <c r="M47" s="104"/>
      <c r="N47" s="104"/>
      <c r="O47" s="104"/>
      <c r="P47" s="104"/>
      <c r="Q47" s="104"/>
      <c r="R47" s="104"/>
      <c r="S47" s="104"/>
      <c r="T47" s="104"/>
    </row>
    <row r="48" spans="2:20" s="105" customFormat="1" ht="12.75">
      <c r="B48" s="401" t="s">
        <v>244</v>
      </c>
      <c r="C48" s="1140" t="s">
        <v>245</v>
      </c>
      <c r="D48" s="1140"/>
      <c r="E48" s="1140"/>
      <c r="F48" s="1140"/>
      <c r="G48" s="1140"/>
      <c r="H48" s="1140"/>
      <c r="I48" s="1140"/>
      <c r="J48" s="22"/>
      <c r="K48" s="22"/>
      <c r="L48" s="104"/>
      <c r="M48" s="104"/>
      <c r="N48" s="104"/>
      <c r="O48" s="104"/>
      <c r="P48" s="104"/>
      <c r="Q48" s="104"/>
      <c r="R48" s="104"/>
      <c r="S48" s="104"/>
      <c r="T48" s="104"/>
    </row>
    <row r="49" spans="2:20" s="105" customFormat="1" ht="22.5" customHeight="1">
      <c r="B49" s="404" t="s">
        <v>920</v>
      </c>
      <c r="C49" s="1126" t="s">
        <v>921</v>
      </c>
      <c r="D49" s="1127"/>
      <c r="E49" s="1123"/>
      <c r="F49" s="1124"/>
      <c r="G49" s="1124"/>
      <c r="H49" s="1124"/>
      <c r="I49" s="1125"/>
      <c r="J49" s="22"/>
      <c r="K49" s="22"/>
      <c r="L49" s="104"/>
      <c r="M49" s="104"/>
      <c r="N49" s="104"/>
      <c r="O49" s="104"/>
      <c r="P49" s="104"/>
      <c r="Q49" s="104"/>
      <c r="R49" s="104"/>
      <c r="S49" s="104"/>
      <c r="T49" s="104"/>
    </row>
    <row r="50" spans="2:20" s="105" customFormat="1" ht="12.75">
      <c r="B50" s="404" t="s">
        <v>262</v>
      </c>
      <c r="C50" s="1126" t="s">
        <v>922</v>
      </c>
      <c r="D50" s="1127"/>
      <c r="E50" s="1131" t="s">
        <v>66</v>
      </c>
      <c r="F50" s="1132"/>
      <c r="G50" s="1132"/>
      <c r="H50" s="1132"/>
      <c r="I50" s="1133"/>
      <c r="J50" s="22"/>
      <c r="K50" s="22"/>
      <c r="L50" s="104"/>
      <c r="M50" s="104"/>
      <c r="N50" s="104"/>
      <c r="O50" s="104"/>
      <c r="P50" s="104"/>
      <c r="Q50" s="104"/>
      <c r="R50" s="104"/>
      <c r="S50" s="104"/>
      <c r="T50" s="104"/>
    </row>
    <row r="51" spans="2:20" s="105" customFormat="1" ht="12.75">
      <c r="B51" s="401" t="s">
        <v>246</v>
      </c>
      <c r="C51" s="1140" t="s">
        <v>247</v>
      </c>
      <c r="D51" s="1140"/>
      <c r="E51" s="1140"/>
      <c r="F51" s="1140"/>
      <c r="G51" s="1140"/>
      <c r="H51" s="1140"/>
      <c r="I51" s="1140"/>
      <c r="J51" s="22"/>
      <c r="K51" s="22"/>
      <c r="L51" s="104"/>
      <c r="M51" s="104"/>
      <c r="N51" s="104"/>
      <c r="O51" s="104"/>
      <c r="P51" s="104"/>
      <c r="Q51" s="104"/>
      <c r="R51" s="104"/>
      <c r="S51" s="104"/>
      <c r="T51" s="104"/>
    </row>
    <row r="52" spans="2:20" s="105" customFormat="1" ht="12.75">
      <c r="B52" s="404" t="s">
        <v>252</v>
      </c>
      <c r="C52" s="1126" t="s">
        <v>253</v>
      </c>
      <c r="D52" s="1127"/>
      <c r="E52" s="1128" t="s">
        <v>67</v>
      </c>
      <c r="F52" s="1129"/>
      <c r="G52" s="1129"/>
      <c r="H52" s="1129"/>
      <c r="I52" s="1130"/>
      <c r="J52" s="22"/>
      <c r="K52" s="22"/>
      <c r="L52" s="104"/>
      <c r="M52" s="104"/>
      <c r="N52" s="104"/>
      <c r="O52" s="104"/>
      <c r="P52" s="104"/>
      <c r="Q52" s="104"/>
      <c r="R52" s="104"/>
      <c r="S52" s="104"/>
      <c r="T52" s="104"/>
    </row>
    <row r="53" spans="2:20" s="105" customFormat="1" ht="12.75">
      <c r="B53" s="404" t="s">
        <v>258</v>
      </c>
      <c r="C53" s="1126" t="s">
        <v>259</v>
      </c>
      <c r="D53" s="1127"/>
      <c r="E53" s="1128" t="s">
        <v>67</v>
      </c>
      <c r="F53" s="1129"/>
      <c r="G53" s="1129"/>
      <c r="H53" s="1129"/>
      <c r="I53" s="1130"/>
      <c r="J53" s="22"/>
      <c r="K53" s="22"/>
      <c r="L53" s="104"/>
      <c r="M53" s="104"/>
      <c r="N53" s="104"/>
      <c r="O53" s="104"/>
      <c r="P53" s="104"/>
      <c r="Q53" s="104"/>
      <c r="R53" s="104"/>
      <c r="S53" s="104"/>
      <c r="T53" s="104"/>
    </row>
    <row r="54" spans="2:20" s="105" customFormat="1" ht="12.75">
      <c r="B54" s="404" t="s">
        <v>923</v>
      </c>
      <c r="C54" s="1126" t="s">
        <v>924</v>
      </c>
      <c r="D54" s="1127"/>
      <c r="E54" s="1123" t="s">
        <v>933</v>
      </c>
      <c r="F54" s="1124"/>
      <c r="G54" s="1124"/>
      <c r="H54" s="1124"/>
      <c r="I54" s="1125"/>
      <c r="J54" s="22"/>
      <c r="K54" s="22"/>
      <c r="L54" s="104"/>
      <c r="M54" s="104"/>
      <c r="N54" s="104"/>
      <c r="O54" s="104"/>
      <c r="P54" s="104"/>
      <c r="Q54" s="104"/>
      <c r="R54" s="104"/>
      <c r="S54" s="104"/>
      <c r="T54" s="104"/>
    </row>
    <row r="55" spans="2:20" s="105" customFormat="1" ht="12.75">
      <c r="B55" s="404" t="s">
        <v>263</v>
      </c>
      <c r="C55" s="1126" t="s">
        <v>264</v>
      </c>
      <c r="D55" s="1127"/>
      <c r="E55" s="1123" t="s">
        <v>68</v>
      </c>
      <c r="F55" s="1124"/>
      <c r="G55" s="1124"/>
      <c r="H55" s="1124"/>
      <c r="I55" s="1125"/>
      <c r="J55" s="22"/>
      <c r="K55" s="22"/>
      <c r="L55" s="104"/>
      <c r="M55" s="104"/>
      <c r="N55" s="104"/>
      <c r="O55" s="104"/>
      <c r="P55" s="104"/>
      <c r="Q55" s="104"/>
      <c r="R55" s="104"/>
      <c r="S55" s="104"/>
      <c r="T55" s="104"/>
    </row>
  </sheetData>
  <sheetProtection/>
  <mergeCells count="88">
    <mergeCell ref="C55:D55"/>
    <mergeCell ref="E55:I55"/>
    <mergeCell ref="E54:I54"/>
    <mergeCell ref="C49:D49"/>
    <mergeCell ref="E49:I49"/>
    <mergeCell ref="C53:D53"/>
    <mergeCell ref="E53:I53"/>
    <mergeCell ref="C50:D50"/>
    <mergeCell ref="E50:I50"/>
    <mergeCell ref="C51:I51"/>
    <mergeCell ref="C47:D47"/>
    <mergeCell ref="E47:I47"/>
    <mergeCell ref="C48:I48"/>
    <mergeCell ref="C46:D46"/>
    <mergeCell ref="E46:I46"/>
    <mergeCell ref="C54:D54"/>
    <mergeCell ref="C52:D52"/>
    <mergeCell ref="E52:I52"/>
    <mergeCell ref="C32:D32"/>
    <mergeCell ref="C34:D34"/>
    <mergeCell ref="C44:I44"/>
    <mergeCell ref="C41:I41"/>
    <mergeCell ref="C42:D42"/>
    <mergeCell ref="C43:D43"/>
    <mergeCell ref="C40:D40"/>
    <mergeCell ref="E40:I40"/>
    <mergeCell ref="E43:I43"/>
    <mergeCell ref="E34:I34"/>
    <mergeCell ref="C35:D35"/>
    <mergeCell ref="C39:D39"/>
    <mergeCell ref="E39:I39"/>
    <mergeCell ref="C38:D38"/>
    <mergeCell ref="E38:I38"/>
    <mergeCell ref="C37:D37"/>
    <mergeCell ref="C16:D16"/>
    <mergeCell ref="E16:I16"/>
    <mergeCell ref="E14:I14"/>
    <mergeCell ref="E13:I13"/>
    <mergeCell ref="C13:D13"/>
    <mergeCell ref="C14:D14"/>
    <mergeCell ref="C15:D15"/>
    <mergeCell ref="E15:I15"/>
    <mergeCell ref="C29:D29"/>
    <mergeCell ref="C20:D20"/>
    <mergeCell ref="C19:I19"/>
    <mergeCell ref="E29:I29"/>
    <mergeCell ref="E21:I21"/>
    <mergeCell ref="C23:I23"/>
    <mergeCell ref="E22:I22"/>
    <mergeCell ref="E32:I32"/>
    <mergeCell ref="E37:I37"/>
    <mergeCell ref="C25:D25"/>
    <mergeCell ref="C31:I31"/>
    <mergeCell ref="C36:D36"/>
    <mergeCell ref="E36:I36"/>
    <mergeCell ref="E35:I35"/>
    <mergeCell ref="C33:I33"/>
    <mergeCell ref="C26:D26"/>
    <mergeCell ref="E30:I30"/>
    <mergeCell ref="B1:I1"/>
    <mergeCell ref="E12:I12"/>
    <mergeCell ref="B5:D5"/>
    <mergeCell ref="E8:I8"/>
    <mergeCell ref="C12:D12"/>
    <mergeCell ref="C9:D9"/>
    <mergeCell ref="B3:I3"/>
    <mergeCell ref="C10:I10"/>
    <mergeCell ref="C11:D11"/>
    <mergeCell ref="C7:I7"/>
    <mergeCell ref="C17:D17"/>
    <mergeCell ref="E17:I17"/>
    <mergeCell ref="C18:D18"/>
    <mergeCell ref="C28:D28"/>
    <mergeCell ref="C21:D21"/>
    <mergeCell ref="C27:I27"/>
    <mergeCell ref="E18:I18"/>
    <mergeCell ref="C22:D22"/>
    <mergeCell ref="E28:I28"/>
    <mergeCell ref="E9:I9"/>
    <mergeCell ref="C8:D8"/>
    <mergeCell ref="C45:D45"/>
    <mergeCell ref="E24:I24"/>
    <mergeCell ref="C24:D24"/>
    <mergeCell ref="E45:I45"/>
    <mergeCell ref="E42:I42"/>
    <mergeCell ref="E11:I11"/>
    <mergeCell ref="E20:I20"/>
    <mergeCell ref="C30:D30"/>
  </mergeCells>
  <printOptions horizontalCentered="1" verticalCentered="1"/>
  <pageMargins left="0.7086614173228347" right="0.7086614173228347" top="0.5511811023622047" bottom="0.4330708661417323" header="0.31496062992125984" footer="0.31496062992125984"/>
  <pageSetup fitToHeight="1" fitToWidth="1"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B1:R187"/>
  <sheetViews>
    <sheetView showGridLines="0" showZeros="0" zoomScaleSheetLayoutView="75" zoomScalePageLayoutView="0" workbookViewId="0" topLeftCell="B1">
      <selection activeCell="C5" sqref="C5:J5"/>
    </sheetView>
  </sheetViews>
  <sheetFormatPr defaultColWidth="11.421875" defaultRowHeight="12.75"/>
  <cols>
    <col min="1" max="1" width="5.7109375" style="580" customWidth="1"/>
    <col min="2" max="2" width="5.57421875" style="580" customWidth="1"/>
    <col min="3" max="4" width="11.8515625" style="580" customWidth="1"/>
    <col min="5" max="10" width="11.421875" style="580" customWidth="1"/>
    <col min="11" max="11" width="4.140625" style="580" customWidth="1"/>
    <col min="12" max="16384" width="11.421875" style="580" customWidth="1"/>
  </cols>
  <sheetData>
    <row r="1" spans="3:10" s="459" customFormat="1" ht="12.75" customHeight="1">
      <c r="C1" s="460"/>
      <c r="D1" s="461"/>
      <c r="E1" s="461"/>
      <c r="F1" s="461"/>
      <c r="G1" s="461"/>
      <c r="H1" s="461"/>
      <c r="I1" s="461"/>
      <c r="J1" s="461"/>
    </row>
    <row r="2" spans="3:10" s="459" customFormat="1" ht="38.25" customHeight="1">
      <c r="C2" s="461"/>
      <c r="D2" s="460"/>
      <c r="E2" s="1146" t="s">
        <v>587</v>
      </c>
      <c r="F2" s="1146"/>
      <c r="G2" s="1146"/>
      <c r="H2" s="1146"/>
      <c r="I2" s="1146"/>
      <c r="J2" s="462"/>
    </row>
    <row r="3" spans="3:10" s="463" customFormat="1" ht="29.25" customHeight="1">
      <c r="C3" s="464"/>
      <c r="D3" s="464"/>
      <c r="E3" s="1147" t="str">
        <f>'Modif dossier'!$C$6</f>
        <v> Région Centre</v>
      </c>
      <c r="F3" s="1147"/>
      <c r="G3" s="1147"/>
      <c r="H3" s="1147"/>
      <c r="I3" s="1147"/>
      <c r="J3" s="464"/>
    </row>
    <row r="4" s="463" customFormat="1" ht="3" customHeight="1">
      <c r="C4" s="465"/>
    </row>
    <row r="5" spans="3:10" s="463" customFormat="1" ht="29.25" customHeight="1">
      <c r="C5" s="1186" t="str">
        <f>'Modif dossier'!$C$7</f>
        <v>DOSSIER LIGUES 2013</v>
      </c>
      <c r="D5" s="1186"/>
      <c r="E5" s="1186"/>
      <c r="F5" s="1186"/>
      <c r="G5" s="1186"/>
      <c r="H5" s="1186"/>
      <c r="I5" s="1186"/>
      <c r="J5" s="1186"/>
    </row>
    <row r="6" s="459" customFormat="1" ht="3.75" customHeight="1">
      <c r="B6" s="466"/>
    </row>
    <row r="7" spans="3:10" s="467" customFormat="1" ht="26.25" customHeight="1">
      <c r="C7" s="1163" t="s">
        <v>809</v>
      </c>
      <c r="D7" s="1163"/>
      <c r="E7" s="1163"/>
      <c r="F7" s="1163"/>
      <c r="G7" s="1163"/>
      <c r="H7" s="1163"/>
      <c r="I7" s="468"/>
      <c r="J7" s="468"/>
    </row>
    <row r="8" spans="3:10" s="463" customFormat="1" ht="5.25" customHeight="1">
      <c r="C8" s="469"/>
      <c r="D8" s="469"/>
      <c r="E8" s="469"/>
      <c r="F8" s="469"/>
      <c r="G8" s="469"/>
      <c r="H8" s="469"/>
      <c r="I8" s="469"/>
      <c r="J8" s="470"/>
    </row>
    <row r="9" spans="3:10" s="463" customFormat="1" ht="19.5" customHeight="1">
      <c r="C9" s="471" t="s">
        <v>195</v>
      </c>
      <c r="D9" s="472"/>
      <c r="E9" s="472"/>
      <c r="F9" s="472"/>
      <c r="G9" s="472"/>
      <c r="H9" s="472"/>
      <c r="I9" s="472"/>
      <c r="J9" s="473"/>
    </row>
    <row r="10" spans="3:7" s="463" customFormat="1" ht="12.75">
      <c r="C10" s="474" t="s">
        <v>752</v>
      </c>
      <c r="D10" s="474"/>
      <c r="E10" s="474"/>
      <c r="F10" s="475"/>
      <c r="G10" s="475"/>
    </row>
    <row r="11" spans="3:10" s="463" customFormat="1" ht="26.25" customHeight="1">
      <c r="C11" s="1160"/>
      <c r="D11" s="1161"/>
      <c r="E11" s="1161"/>
      <c r="F11" s="1161"/>
      <c r="G11" s="1161"/>
      <c r="H11" s="1161"/>
      <c r="I11" s="1161"/>
      <c r="J11" s="1162"/>
    </row>
    <row r="12" spans="3:10" s="476" customFormat="1" ht="7.5" customHeight="1">
      <c r="C12" s="477"/>
      <c r="D12" s="477"/>
      <c r="E12" s="477"/>
      <c r="F12" s="477"/>
      <c r="G12" s="477"/>
      <c r="H12" s="478"/>
      <c r="I12" s="478"/>
      <c r="J12" s="478"/>
    </row>
    <row r="13" spans="3:10" s="463" customFormat="1" ht="21.75" customHeight="1">
      <c r="C13" s="479"/>
      <c r="D13" s="479"/>
      <c r="E13" s="479"/>
      <c r="F13" s="480"/>
      <c r="G13" s="481" t="s">
        <v>169</v>
      </c>
      <c r="H13" s="1190"/>
      <c r="I13" s="1191"/>
      <c r="J13" s="1192"/>
    </row>
    <row r="14" spans="3:10" s="463" customFormat="1" ht="6.75" customHeight="1">
      <c r="C14" s="482"/>
      <c r="D14" s="482"/>
      <c r="E14" s="482"/>
      <c r="F14" s="482"/>
      <c r="G14" s="482"/>
      <c r="H14" s="482"/>
      <c r="I14" s="482"/>
      <c r="J14" s="482"/>
    </row>
    <row r="15" spans="3:10" s="463" customFormat="1" ht="22.5" customHeight="1">
      <c r="C15" s="1168" t="s">
        <v>750</v>
      </c>
      <c r="D15" s="1169"/>
      <c r="E15" s="1171"/>
      <c r="F15" s="1172"/>
      <c r="G15" s="1172"/>
      <c r="H15" s="1172"/>
      <c r="I15" s="1172"/>
      <c r="J15" s="1173"/>
    </row>
    <row r="16" spans="3:10" s="463" customFormat="1" ht="6" customHeight="1">
      <c r="C16" s="1168"/>
      <c r="D16" s="1170"/>
      <c r="E16" s="484"/>
      <c r="H16" s="485"/>
      <c r="I16" s="486"/>
      <c r="J16" s="486"/>
    </row>
    <row r="17" spans="3:10" s="463" customFormat="1" ht="25.5" customHeight="1">
      <c r="C17" s="1168"/>
      <c r="D17" s="1169"/>
      <c r="E17" s="1174"/>
      <c r="F17" s="1175"/>
      <c r="G17" s="1175"/>
      <c r="H17" s="1175"/>
      <c r="I17" s="1175"/>
      <c r="J17" s="1176"/>
    </row>
    <row r="18" spans="5:10" s="463" customFormat="1" ht="6" customHeight="1">
      <c r="E18" s="484"/>
      <c r="F18" s="487"/>
      <c r="G18" s="475"/>
      <c r="H18" s="488"/>
      <c r="I18" s="486"/>
      <c r="J18" s="486"/>
    </row>
    <row r="19" spans="5:10" s="463" customFormat="1" ht="23.25" customHeight="1">
      <c r="E19" s="484"/>
      <c r="F19" s="1198" t="s">
        <v>751</v>
      </c>
      <c r="G19" s="1199"/>
      <c r="H19" s="1187"/>
      <c r="I19" s="1188"/>
      <c r="J19" s="1189"/>
    </row>
    <row r="20" spans="5:10" s="463" customFormat="1" ht="8.25" customHeight="1">
      <c r="E20" s="484"/>
      <c r="F20" s="487"/>
      <c r="G20" s="475"/>
      <c r="H20" s="488"/>
      <c r="I20" s="486"/>
      <c r="J20" s="486"/>
    </row>
    <row r="21" spans="3:6" s="463" customFormat="1" ht="10.5" customHeight="1">
      <c r="C21" s="489" t="s">
        <v>812</v>
      </c>
      <c r="D21" s="479"/>
      <c r="E21" s="479"/>
      <c r="F21" s="479"/>
    </row>
    <row r="22" spans="3:10" s="463" customFormat="1" ht="12.75">
      <c r="C22" s="1203"/>
      <c r="D22" s="1204"/>
      <c r="E22" s="1204"/>
      <c r="F22" s="1204"/>
      <c r="G22" s="1204"/>
      <c r="H22" s="1204"/>
      <c r="I22" s="1204"/>
      <c r="J22" s="1205"/>
    </row>
    <row r="23" spans="3:10" s="463" customFormat="1" ht="12.75">
      <c r="C23" s="1206"/>
      <c r="D23" s="1207"/>
      <c r="E23" s="1207"/>
      <c r="F23" s="1207"/>
      <c r="G23" s="1207"/>
      <c r="H23" s="1207"/>
      <c r="I23" s="1207"/>
      <c r="J23" s="1208"/>
    </row>
    <row r="24" spans="3:6" s="463" customFormat="1" ht="10.5" customHeight="1">
      <c r="C24" s="479"/>
      <c r="D24" s="479"/>
      <c r="E24" s="479"/>
      <c r="F24" s="479"/>
    </row>
    <row r="25" spans="3:10" s="463" customFormat="1" ht="17.25" customHeight="1">
      <c r="C25" s="479"/>
      <c r="D25" s="481" t="s">
        <v>778</v>
      </c>
      <c r="E25" s="1164"/>
      <c r="F25" s="1165"/>
      <c r="G25" s="480"/>
      <c r="H25" s="481" t="s">
        <v>777</v>
      </c>
      <c r="I25" s="1166"/>
      <c r="J25" s="1167"/>
    </row>
    <row r="26" spans="3:6" s="463" customFormat="1" ht="8.25" customHeight="1">
      <c r="C26" s="479"/>
      <c r="D26" s="479"/>
      <c r="E26" s="479"/>
      <c r="F26" s="479"/>
    </row>
    <row r="27" spans="3:10" s="463" customFormat="1" ht="17.25" customHeight="1">
      <c r="C27" s="479"/>
      <c r="D27" s="481" t="s">
        <v>779</v>
      </c>
      <c r="E27" s="1177"/>
      <c r="F27" s="1178"/>
      <c r="G27" s="480"/>
      <c r="H27" s="481" t="s">
        <v>780</v>
      </c>
      <c r="I27" s="1177"/>
      <c r="J27" s="1178"/>
    </row>
    <row r="28" spans="3:6" s="463" customFormat="1" ht="6.75" customHeight="1">
      <c r="C28" s="479"/>
      <c r="D28" s="479"/>
      <c r="E28" s="479"/>
      <c r="F28" s="479"/>
    </row>
    <row r="29" spans="3:10" s="463" customFormat="1" ht="16.5" customHeight="1">
      <c r="C29" s="481" t="s">
        <v>540</v>
      </c>
      <c r="D29" s="1200"/>
      <c r="E29" s="1201"/>
      <c r="F29" s="1202"/>
      <c r="G29" s="490" t="s">
        <v>781</v>
      </c>
      <c r="H29" s="1200"/>
      <c r="I29" s="1201"/>
      <c r="J29" s="1202"/>
    </row>
    <row r="30" spans="3:10" s="463" customFormat="1" ht="9" customHeight="1">
      <c r="C30" s="481"/>
      <c r="D30" s="491"/>
      <c r="E30" s="491"/>
      <c r="F30" s="491"/>
      <c r="G30" s="481"/>
      <c r="H30" s="491"/>
      <c r="I30" s="491"/>
      <c r="J30" s="491"/>
    </row>
    <row r="31" spans="3:10" s="463" customFormat="1" ht="16.5" customHeight="1">
      <c r="C31" s="481" t="s">
        <v>811</v>
      </c>
      <c r="D31" s="1200"/>
      <c r="E31" s="1201"/>
      <c r="F31" s="1202"/>
      <c r="G31" s="481"/>
      <c r="H31" s="491"/>
      <c r="I31" s="491"/>
      <c r="J31" s="491"/>
    </row>
    <row r="32" spans="5:10" s="463" customFormat="1" ht="12" customHeight="1">
      <c r="E32" s="484"/>
      <c r="F32" s="487"/>
      <c r="G32" s="475"/>
      <c r="H32" s="488"/>
      <c r="I32" s="486"/>
      <c r="J32" s="486"/>
    </row>
    <row r="33" spans="3:10" s="463" customFormat="1" ht="15.75">
      <c r="C33" s="1179" t="s">
        <v>179</v>
      </c>
      <c r="D33" s="1179"/>
      <c r="E33" s="1179"/>
      <c r="F33" s="1179"/>
      <c r="G33" s="1179"/>
      <c r="H33" s="1179"/>
      <c r="I33" s="1179"/>
      <c r="J33" s="1179"/>
    </row>
    <row r="34" spans="3:6" s="463" customFormat="1" ht="5.25" customHeight="1">
      <c r="C34" s="479"/>
      <c r="D34" s="479"/>
      <c r="E34" s="479"/>
      <c r="F34" s="479"/>
    </row>
    <row r="35" spans="3:13" s="463" customFormat="1" ht="17.25" customHeight="1">
      <c r="C35" s="479"/>
      <c r="D35" s="481" t="s">
        <v>782</v>
      </c>
      <c r="E35" s="1166"/>
      <c r="F35" s="1167"/>
      <c r="G35" s="480"/>
      <c r="H35" s="481" t="s">
        <v>783</v>
      </c>
      <c r="I35" s="1166"/>
      <c r="J35" s="1167"/>
      <c r="L35" s="479"/>
      <c r="M35" s="479"/>
    </row>
    <row r="36" spans="3:6" s="463" customFormat="1" ht="8.25" customHeight="1">
      <c r="C36" s="479"/>
      <c r="D36" s="479"/>
      <c r="E36" s="479"/>
      <c r="F36" s="479"/>
    </row>
    <row r="37" spans="3:6" s="463" customFormat="1" ht="17.25" customHeight="1">
      <c r="C37" s="479"/>
      <c r="D37" s="481" t="s">
        <v>779</v>
      </c>
      <c r="E37" s="1177"/>
      <c r="F37" s="1178"/>
    </row>
    <row r="38" spans="3:10" s="476" customFormat="1" ht="7.5" customHeight="1">
      <c r="C38" s="492"/>
      <c r="D38" s="493"/>
      <c r="E38" s="494"/>
      <c r="F38" s="494"/>
      <c r="G38" s="493"/>
      <c r="H38" s="495"/>
      <c r="I38" s="495"/>
      <c r="J38" s="495"/>
    </row>
    <row r="39" spans="3:10" s="463" customFormat="1" ht="16.5" customHeight="1">
      <c r="C39" s="479"/>
      <c r="D39" s="481" t="s">
        <v>810</v>
      </c>
      <c r="E39" s="1183"/>
      <c r="F39" s="1184"/>
      <c r="G39" s="1184"/>
      <c r="H39" s="1184"/>
      <c r="I39" s="1184"/>
      <c r="J39" s="1185"/>
    </row>
    <row r="40" spans="3:6" s="463" customFormat="1" ht="12.75" customHeight="1">
      <c r="C40" s="479"/>
      <c r="D40" s="479"/>
      <c r="E40" s="479"/>
      <c r="F40" s="479"/>
    </row>
    <row r="41" spans="4:10" s="463" customFormat="1" ht="15.75" customHeight="1">
      <c r="D41" s="1182" t="s">
        <v>180</v>
      </c>
      <c r="E41" s="1182"/>
      <c r="F41" s="1182"/>
      <c r="G41" s="1182"/>
      <c r="H41" s="1182"/>
      <c r="I41" s="1182"/>
      <c r="J41" s="1182"/>
    </row>
    <row r="42" spans="3:6" s="463" customFormat="1" ht="5.25" customHeight="1">
      <c r="C42" s="479"/>
      <c r="D42" s="479"/>
      <c r="E42" s="479"/>
      <c r="F42" s="479"/>
    </row>
    <row r="43" spans="3:10" s="463" customFormat="1" ht="17.25" customHeight="1">
      <c r="C43" s="479"/>
      <c r="D43" s="481" t="s">
        <v>782</v>
      </c>
      <c r="E43" s="1180">
        <f>E35</f>
        <v>0</v>
      </c>
      <c r="F43" s="1181"/>
      <c r="G43" s="480"/>
      <c r="H43" s="481" t="s">
        <v>783</v>
      </c>
      <c r="I43" s="1180">
        <f>I35</f>
        <v>0</v>
      </c>
      <c r="J43" s="1181"/>
    </row>
    <row r="44" spans="3:9" s="463" customFormat="1" ht="8.25" customHeight="1">
      <c r="C44" s="479"/>
      <c r="D44" s="479"/>
      <c r="E44" s="479"/>
      <c r="F44" s="479"/>
      <c r="H44" s="479"/>
      <c r="I44" s="479"/>
    </row>
    <row r="45" spans="3:10" s="463" customFormat="1" ht="17.25" customHeight="1">
      <c r="C45" s="479"/>
      <c r="D45" s="481" t="s">
        <v>784</v>
      </c>
      <c r="E45" s="1166"/>
      <c r="F45" s="1167"/>
      <c r="G45" s="481" t="s">
        <v>779</v>
      </c>
      <c r="H45" s="1177"/>
      <c r="I45" s="1232"/>
      <c r="J45" s="1233"/>
    </row>
    <row r="46" spans="3:6" s="463" customFormat="1" ht="7.5" customHeight="1">
      <c r="C46" s="479"/>
      <c r="D46" s="479"/>
      <c r="E46" s="479"/>
      <c r="F46" s="479"/>
    </row>
    <row r="47" spans="3:10" s="463" customFormat="1" ht="16.5" customHeight="1">
      <c r="C47" s="479"/>
      <c r="D47" s="481" t="s">
        <v>810</v>
      </c>
      <c r="E47" s="1183"/>
      <c r="F47" s="1184"/>
      <c r="G47" s="1184"/>
      <c r="H47" s="1184"/>
      <c r="I47" s="1184"/>
      <c r="J47" s="1185"/>
    </row>
    <row r="48" spans="3:10" s="463" customFormat="1" ht="22.5" customHeight="1">
      <c r="C48" s="479"/>
      <c r="D48" s="479"/>
      <c r="E48" s="479"/>
      <c r="F48" s="479"/>
      <c r="H48" s="479"/>
      <c r="I48" s="479"/>
      <c r="J48" s="479"/>
    </row>
    <row r="49" spans="3:10" s="463" customFormat="1" ht="9.75" customHeight="1">
      <c r="C49" s="496"/>
      <c r="D49" s="496"/>
      <c r="E49" s="496"/>
      <c r="F49" s="496"/>
      <c r="G49" s="496"/>
      <c r="H49" s="496"/>
      <c r="I49" s="496"/>
      <c r="J49" s="496"/>
    </row>
    <row r="50" spans="3:10" s="463" customFormat="1" ht="15.75">
      <c r="C50" s="1179" t="s">
        <v>196</v>
      </c>
      <c r="D50" s="1179"/>
      <c r="E50" s="1179"/>
      <c r="F50" s="1179"/>
      <c r="G50" s="1179"/>
      <c r="H50" s="1179"/>
      <c r="I50" s="1179"/>
      <c r="J50" s="1179"/>
    </row>
    <row r="51" spans="3:10" s="498" customFormat="1" ht="6.75" customHeight="1">
      <c r="C51" s="497"/>
      <c r="D51" s="497"/>
      <c r="E51" s="497"/>
      <c r="F51" s="497"/>
      <c r="G51" s="497"/>
      <c r="H51" s="497"/>
      <c r="I51" s="497"/>
      <c r="J51" s="497"/>
    </row>
    <row r="52" spans="4:10" s="463" customFormat="1" ht="15">
      <c r="D52" s="499"/>
      <c r="E52" s="484"/>
      <c r="F52" s="1193" t="s">
        <v>167</v>
      </c>
      <c r="G52" s="1194"/>
      <c r="H52" s="1195"/>
      <c r="I52" s="1196"/>
      <c r="J52" s="1197"/>
    </row>
    <row r="53" spans="3:9" s="463" customFormat="1" ht="10.5" customHeight="1">
      <c r="C53" s="482"/>
      <c r="D53" s="482"/>
      <c r="E53" s="482"/>
      <c r="F53" s="482"/>
      <c r="G53" s="482"/>
      <c r="H53" s="482"/>
      <c r="I53" s="482"/>
    </row>
    <row r="54" spans="3:10" s="463" customFormat="1" ht="15.75" customHeight="1">
      <c r="C54" s="482"/>
      <c r="D54" s="482"/>
      <c r="E54" s="482"/>
      <c r="F54" s="1193" t="s">
        <v>168</v>
      </c>
      <c r="G54" s="1194"/>
      <c r="H54" s="1151"/>
      <c r="I54" s="1152"/>
      <c r="J54" s="1153"/>
    </row>
    <row r="55" spans="3:10" s="498" customFormat="1" ht="15" customHeight="1">
      <c r="C55" s="497"/>
      <c r="D55" s="497"/>
      <c r="E55" s="497"/>
      <c r="F55" s="497"/>
      <c r="G55" s="497"/>
      <c r="H55" s="497"/>
      <c r="I55" s="497"/>
      <c r="J55" s="497"/>
    </row>
    <row r="56" spans="3:10" s="498" customFormat="1" ht="17.25" customHeight="1">
      <c r="C56" s="497"/>
      <c r="D56" s="497"/>
      <c r="E56" s="497"/>
      <c r="F56" s="481"/>
      <c r="G56" s="481"/>
      <c r="H56" s="481" t="s">
        <v>325</v>
      </c>
      <c r="I56" s="1221" t="str">
        <f>IF(P135="","jj/mm/aaaa")</f>
        <v>jj/mm/aaaa</v>
      </c>
      <c r="J56" s="1222"/>
    </row>
    <row r="57" spans="3:10" s="503" customFormat="1" ht="17.25" customHeight="1">
      <c r="C57" s="501"/>
      <c r="D57" s="501"/>
      <c r="E57" s="501"/>
      <c r="F57" s="493"/>
      <c r="G57" s="493"/>
      <c r="H57" s="493"/>
      <c r="I57" s="502"/>
      <c r="J57" s="502"/>
    </row>
    <row r="58" spans="3:10" s="498" customFormat="1" ht="12.75">
      <c r="C58" s="497" t="s">
        <v>838</v>
      </c>
      <c r="D58" s="497"/>
      <c r="E58" s="497"/>
      <c r="F58" s="497"/>
      <c r="G58" s="497"/>
      <c r="H58" s="497"/>
      <c r="I58" s="497"/>
      <c r="J58" s="497"/>
    </row>
    <row r="59" spans="3:10" s="498" customFormat="1" ht="4.5" customHeight="1">
      <c r="C59" s="497"/>
      <c r="D59" s="497"/>
      <c r="E59" s="481"/>
      <c r="G59" s="504"/>
      <c r="H59" s="497"/>
      <c r="I59" s="497"/>
      <c r="J59" s="497"/>
    </row>
    <row r="60" spans="3:10" s="505" customFormat="1" ht="12.75">
      <c r="C60" s="1156" t="s">
        <v>787</v>
      </c>
      <c r="D60" s="1156"/>
      <c r="E60" s="1156"/>
      <c r="F60" s="1156" t="s">
        <v>786</v>
      </c>
      <c r="G60" s="1156"/>
      <c r="H60" s="1156"/>
      <c r="I60" s="1234" t="s">
        <v>785</v>
      </c>
      <c r="J60" s="1234"/>
    </row>
    <row r="61" spans="3:10" s="498" customFormat="1" ht="12.75">
      <c r="C61" s="1200"/>
      <c r="D61" s="1201"/>
      <c r="E61" s="1202"/>
      <c r="F61" s="1200"/>
      <c r="G61" s="1201"/>
      <c r="H61" s="1202"/>
      <c r="I61" s="1223" t="str">
        <f>IF(P142="","jj/mm/aaaa")</f>
        <v>jj/mm/aaaa</v>
      </c>
      <c r="J61" s="1224"/>
    </row>
    <row r="62" spans="3:10" s="498" customFormat="1" ht="12.75">
      <c r="C62" s="1200"/>
      <c r="D62" s="1201"/>
      <c r="E62" s="1202"/>
      <c r="F62" s="1200"/>
      <c r="G62" s="1201"/>
      <c r="H62" s="1202"/>
      <c r="I62" s="1223" t="str">
        <f>IF(P143="","jj/mm/aaaa")</f>
        <v>jj/mm/aaaa</v>
      </c>
      <c r="J62" s="1224"/>
    </row>
    <row r="63" spans="3:10" s="498" customFormat="1" ht="12.75">
      <c r="C63" s="1200"/>
      <c r="D63" s="1201"/>
      <c r="E63" s="1202"/>
      <c r="F63" s="1200"/>
      <c r="G63" s="1201"/>
      <c r="H63" s="1202"/>
      <c r="I63" s="1223" t="str">
        <f>IF(P143="","jj/mm/aaaa")</f>
        <v>jj/mm/aaaa</v>
      </c>
      <c r="J63" s="1224"/>
    </row>
    <row r="64" spans="3:10" s="498" customFormat="1" ht="9" customHeight="1">
      <c r="C64" s="497"/>
      <c r="D64" s="497"/>
      <c r="E64" s="497"/>
      <c r="F64" s="497"/>
      <c r="G64" s="497"/>
      <c r="H64" s="497"/>
      <c r="I64" s="497"/>
      <c r="J64" s="497"/>
    </row>
    <row r="65" spans="3:10" s="498" customFormat="1" ht="12.75">
      <c r="C65" s="497" t="s">
        <v>773</v>
      </c>
      <c r="D65" s="497"/>
      <c r="E65" s="497"/>
      <c r="F65" s="497"/>
      <c r="G65" s="497"/>
      <c r="H65" s="497"/>
      <c r="I65" s="497"/>
      <c r="J65" s="497"/>
    </row>
    <row r="66" spans="3:10" s="498" customFormat="1" ht="3.75" customHeight="1">
      <c r="C66" s="497"/>
      <c r="D66" s="497"/>
      <c r="E66" s="497"/>
      <c r="F66" s="497"/>
      <c r="G66" s="504"/>
      <c r="H66" s="497"/>
      <c r="I66" s="497"/>
      <c r="J66" s="497"/>
    </row>
    <row r="67" spans="3:8" s="498" customFormat="1" ht="12.75">
      <c r="C67" s="497" t="s">
        <v>774</v>
      </c>
      <c r="D67" s="497"/>
      <c r="E67" s="497"/>
      <c r="F67" s="497"/>
      <c r="G67" s="497"/>
      <c r="H67" s="497"/>
    </row>
    <row r="68" spans="3:9" s="498" customFormat="1" ht="15.75" customHeight="1">
      <c r="C68" s="497"/>
      <c r="D68" s="497"/>
      <c r="E68" s="497"/>
      <c r="F68" s="497"/>
      <c r="G68" s="504"/>
      <c r="H68" s="497"/>
      <c r="I68" s="497"/>
    </row>
    <row r="69" spans="3:10" s="498" customFormat="1" ht="15" customHeight="1">
      <c r="C69" s="1179" t="s">
        <v>197</v>
      </c>
      <c r="D69" s="1179"/>
      <c r="E69" s="1179"/>
      <c r="F69" s="1179"/>
      <c r="G69" s="1179"/>
      <c r="H69" s="1179"/>
      <c r="I69" s="1179"/>
      <c r="J69" s="1179"/>
    </row>
    <row r="70" s="498" customFormat="1" ht="6.75" customHeight="1"/>
    <row r="71" s="497" customFormat="1" ht="7.5" customHeight="1"/>
    <row r="72" spans="3:5" s="463" customFormat="1" ht="13.5" thickBot="1">
      <c r="C72" s="1157" t="s">
        <v>816</v>
      </c>
      <c r="D72" s="1157"/>
      <c r="E72" s="1157"/>
    </row>
    <row r="73" spans="3:10" s="463" customFormat="1" ht="6" customHeight="1">
      <c r="C73" s="531"/>
      <c r="D73" s="532"/>
      <c r="E73" s="532"/>
      <c r="F73" s="533"/>
      <c r="G73" s="533"/>
      <c r="H73" s="533"/>
      <c r="I73" s="533"/>
      <c r="J73" s="534"/>
    </row>
    <row r="74" spans="3:10" s="463" customFormat="1" ht="12.75">
      <c r="C74" s="535"/>
      <c r="D74" s="504"/>
      <c r="E74" s="536" t="s">
        <v>754</v>
      </c>
      <c r="F74" s="479"/>
      <c r="G74" s="536" t="s">
        <v>755</v>
      </c>
      <c r="H74" s="479"/>
      <c r="I74" s="536" t="s">
        <v>753</v>
      </c>
      <c r="J74" s="537"/>
    </row>
    <row r="75" spans="3:10" s="463" customFormat="1" ht="13.5" customHeight="1">
      <c r="C75" s="538"/>
      <c r="D75" s="514" t="s">
        <v>571</v>
      </c>
      <c r="E75" s="511">
        <f>IF(AND(E77="",E79=""),"",SUM(E77,E79))</f>
      </c>
      <c r="F75" s="510" t="s">
        <v>568</v>
      </c>
      <c r="G75" s="511">
        <f>IF(AND(G77="",G79=""),"",SUM(G77,G79))</f>
      </c>
      <c r="H75" s="510" t="s">
        <v>568</v>
      </c>
      <c r="I75" s="519">
        <f>IF(AND(E75="",G75=""),"",SUM(E75,G75))</f>
      </c>
      <c r="J75" s="537"/>
    </row>
    <row r="76" spans="3:10" s="476" customFormat="1" ht="6" customHeight="1">
      <c r="C76" s="540"/>
      <c r="D76" s="512"/>
      <c r="E76" s="521"/>
      <c r="F76" s="513"/>
      <c r="G76" s="521"/>
      <c r="H76" s="513"/>
      <c r="I76" s="541"/>
      <c r="J76" s="542"/>
    </row>
    <row r="77" spans="3:10" s="463" customFormat="1" ht="13.5" customHeight="1">
      <c r="C77" s="1225" t="s">
        <v>1025</v>
      </c>
      <c r="D77" s="1226"/>
      <c r="E77" s="509"/>
      <c r="F77" s="510" t="s">
        <v>568</v>
      </c>
      <c r="G77" s="509"/>
      <c r="H77" s="510" t="s">
        <v>568</v>
      </c>
      <c r="I77" s="511">
        <f>IF(AND(E77="",G77=""),"",SUM(E77,G77))</f>
      </c>
      <c r="J77" s="537"/>
    </row>
    <row r="78" spans="3:10" s="463" customFormat="1" ht="6.75" customHeight="1">
      <c r="C78" s="543"/>
      <c r="D78" s="510"/>
      <c r="E78" s="516"/>
      <c r="F78" s="510"/>
      <c r="G78" s="516"/>
      <c r="H78" s="510"/>
      <c r="I78" s="544"/>
      <c r="J78" s="537"/>
    </row>
    <row r="79" spans="3:10" s="463" customFormat="1" ht="14.25" customHeight="1">
      <c r="C79" s="1230" t="s">
        <v>1026</v>
      </c>
      <c r="D79" s="1231"/>
      <c r="E79" s="509"/>
      <c r="F79" s="510" t="s">
        <v>568</v>
      </c>
      <c r="G79" s="509"/>
      <c r="H79" s="510" t="s">
        <v>568</v>
      </c>
      <c r="I79" s="511">
        <f>IF(AND(E79="",G79=""),"",SUM(E79,G79))</f>
      </c>
      <c r="J79" s="537"/>
    </row>
    <row r="80" spans="3:10" s="463" customFormat="1" ht="12.75" customHeight="1" thickBot="1">
      <c r="C80" s="546"/>
      <c r="D80" s="547"/>
      <c r="E80" s="547"/>
      <c r="F80" s="547"/>
      <c r="G80" s="547"/>
      <c r="H80" s="547"/>
      <c r="I80" s="547"/>
      <c r="J80" s="548"/>
    </row>
    <row r="81" spans="3:9" s="463" customFormat="1" ht="13.5" customHeight="1">
      <c r="C81" s="517"/>
      <c r="D81" s="479"/>
      <c r="E81" s="479"/>
      <c r="F81" s="479"/>
      <c r="G81" s="479"/>
      <c r="H81" s="479"/>
      <c r="I81" s="479"/>
    </row>
    <row r="82" spans="3:5" s="463" customFormat="1" ht="12.75">
      <c r="C82" s="1157" t="s">
        <v>817</v>
      </c>
      <c r="D82" s="1157"/>
      <c r="E82" s="1157"/>
    </row>
    <row r="83" spans="5:10" s="463" customFormat="1" ht="17.25" customHeight="1">
      <c r="E83" s="506"/>
      <c r="F83" s="507" t="s">
        <v>754</v>
      </c>
      <c r="G83" s="507"/>
      <c r="H83" s="507" t="s">
        <v>755</v>
      </c>
      <c r="I83" s="507"/>
      <c r="J83" s="507" t="s">
        <v>753</v>
      </c>
    </row>
    <row r="84" spans="5:10" s="463" customFormat="1" ht="12.75">
      <c r="E84" s="518"/>
      <c r="F84" s="509"/>
      <c r="G84" s="510" t="s">
        <v>568</v>
      </c>
      <c r="H84" s="509"/>
      <c r="I84" s="510" t="s">
        <v>568</v>
      </c>
      <c r="J84" s="519">
        <f>IF(AND(F84="",H84=""),"",SUM(F84,H84))</f>
      </c>
    </row>
    <row r="85" spans="5:10" s="476" customFormat="1" ht="12.75">
      <c r="E85" s="520"/>
      <c r="F85" s="521"/>
      <c r="G85" s="513"/>
      <c r="H85" s="521"/>
      <c r="I85" s="513"/>
      <c r="J85" s="522"/>
    </row>
    <row r="86" spans="3:10" s="463" customFormat="1" ht="12.75">
      <c r="C86" s="1157" t="s">
        <v>181</v>
      </c>
      <c r="D86" s="1157"/>
      <c r="E86" s="1157"/>
      <c r="F86" s="479"/>
      <c r="J86" s="479"/>
    </row>
    <row r="87" spans="5:11" s="476" customFormat="1" ht="12.75">
      <c r="E87" s="523"/>
      <c r="F87" s="524"/>
      <c r="G87" s="513"/>
      <c r="H87" s="521"/>
      <c r="I87" s="513"/>
      <c r="J87" s="525"/>
      <c r="K87" s="492"/>
    </row>
    <row r="88" spans="3:11" s="498" customFormat="1" ht="15" customHeight="1">
      <c r="C88" s="497"/>
      <c r="D88" s="497"/>
      <c r="E88" s="481" t="s">
        <v>572</v>
      </c>
      <c r="F88" s="526"/>
      <c r="G88" s="527"/>
      <c r="I88" s="481" t="s">
        <v>573</v>
      </c>
      <c r="J88" s="526"/>
      <c r="K88" s="528"/>
    </row>
    <row r="89" s="463" customFormat="1" ht="11.25" customHeight="1">
      <c r="C89" s="517"/>
    </row>
    <row r="90" s="463" customFormat="1" ht="11.25" customHeight="1">
      <c r="C90" s="517"/>
    </row>
    <row r="91" spans="3:6" s="463" customFormat="1" ht="12.75">
      <c r="C91" s="1157" t="s">
        <v>182</v>
      </c>
      <c r="D91" s="1157"/>
      <c r="E91" s="1157"/>
      <c r="F91" s="1157"/>
    </row>
    <row r="92" spans="3:5" s="463" customFormat="1" ht="6.75" customHeight="1">
      <c r="C92" s="529"/>
      <c r="D92" s="529"/>
      <c r="E92" s="529"/>
    </row>
    <row r="93" spans="3:5" s="463" customFormat="1" ht="13.5" thickBot="1">
      <c r="C93" s="530" t="s">
        <v>537</v>
      </c>
      <c r="D93" s="529"/>
      <c r="E93" s="529"/>
    </row>
    <row r="94" spans="3:10" s="463" customFormat="1" ht="6" customHeight="1">
      <c r="C94" s="531"/>
      <c r="D94" s="532"/>
      <c r="E94" s="532"/>
      <c r="F94" s="533"/>
      <c r="G94" s="533"/>
      <c r="H94" s="533"/>
      <c r="I94" s="533"/>
      <c r="J94" s="534"/>
    </row>
    <row r="95" spans="3:10" s="463" customFormat="1" ht="12.75">
      <c r="C95" s="535"/>
      <c r="D95" s="504"/>
      <c r="E95" s="536" t="s">
        <v>754</v>
      </c>
      <c r="F95" s="479"/>
      <c r="G95" s="536" t="s">
        <v>755</v>
      </c>
      <c r="H95" s="479"/>
      <c r="I95" s="536" t="s">
        <v>753</v>
      </c>
      <c r="J95" s="537"/>
    </row>
    <row r="96" spans="3:10" s="463" customFormat="1" ht="13.5" customHeight="1">
      <c r="C96" s="538"/>
      <c r="D96" s="514" t="s">
        <v>571</v>
      </c>
      <c r="E96" s="511">
        <f>IF(AND(E99="",E102=""),"",SUM(E99,E102))</f>
      </c>
      <c r="F96" s="510" t="s">
        <v>568</v>
      </c>
      <c r="G96" s="511">
        <f>IF(AND(G99="",G102=""),"",SUM(G99,G102))</f>
      </c>
      <c r="H96" s="510" t="s">
        <v>568</v>
      </c>
      <c r="I96" s="539">
        <f>IF(AND(E96="",G96=""),"",SUM(E96,G96))</f>
      </c>
      <c r="J96" s="537"/>
    </row>
    <row r="97" spans="3:10" s="476" customFormat="1" ht="6" customHeight="1">
      <c r="C97" s="540"/>
      <c r="D97" s="512"/>
      <c r="E97" s="521"/>
      <c r="F97" s="513"/>
      <c r="G97" s="521"/>
      <c r="H97" s="513"/>
      <c r="I97" s="541"/>
      <c r="J97" s="542"/>
    </row>
    <row r="98" spans="3:10" s="463" customFormat="1" ht="12.75" customHeight="1">
      <c r="C98" s="1217" t="s">
        <v>534</v>
      </c>
      <c r="D98" s="1218"/>
      <c r="F98" s="536"/>
      <c r="H98" s="536"/>
      <c r="J98" s="537"/>
    </row>
    <row r="99" spans="3:10" s="463" customFormat="1" ht="13.5" customHeight="1">
      <c r="C99" s="1225" t="s">
        <v>536</v>
      </c>
      <c r="D99" s="1226"/>
      <c r="E99" s="509"/>
      <c r="F99" s="510" t="s">
        <v>568</v>
      </c>
      <c r="G99" s="509"/>
      <c r="H99" s="510" t="s">
        <v>568</v>
      </c>
      <c r="I99" s="511">
        <f>IF(AND(E99="",G99=""),"",SUM(E99,G99))</f>
      </c>
      <c r="J99" s="537"/>
    </row>
    <row r="100" spans="3:10" s="463" customFormat="1" ht="6.75" customHeight="1">
      <c r="C100" s="543"/>
      <c r="D100" s="510"/>
      <c r="E100" s="516"/>
      <c r="F100" s="510"/>
      <c r="G100" s="516"/>
      <c r="H100" s="510"/>
      <c r="I100" s="544"/>
      <c r="J100" s="537"/>
    </row>
    <row r="101" spans="3:10" s="463" customFormat="1" ht="13.5" customHeight="1">
      <c r="C101" s="1158" t="s">
        <v>535</v>
      </c>
      <c r="D101" s="1159"/>
      <c r="E101" s="545"/>
      <c r="F101" s="545"/>
      <c r="G101" s="545"/>
      <c r="H101" s="545"/>
      <c r="I101" s="545"/>
      <c r="J101" s="537"/>
    </row>
    <row r="102" spans="3:10" s="463" customFormat="1" ht="14.25" customHeight="1">
      <c r="C102" s="1230" t="s">
        <v>839</v>
      </c>
      <c r="D102" s="1231"/>
      <c r="E102" s="509"/>
      <c r="F102" s="510" t="s">
        <v>568</v>
      </c>
      <c r="G102" s="509"/>
      <c r="H102" s="510" t="s">
        <v>568</v>
      </c>
      <c r="I102" s="511">
        <f>IF(AND(E102="",G102=""),"",SUM(E102,G102))</f>
      </c>
      <c r="J102" s="537"/>
    </row>
    <row r="103" spans="3:10" s="463" customFormat="1" ht="14.25" customHeight="1">
      <c r="C103" s="538"/>
      <c r="D103" s="514"/>
      <c r="E103" s="545"/>
      <c r="F103" s="545"/>
      <c r="G103" s="545"/>
      <c r="H103" s="545"/>
      <c r="I103" s="545"/>
      <c r="J103" s="537"/>
    </row>
    <row r="104" spans="3:10" s="463" customFormat="1" ht="12.75" customHeight="1" thickBot="1">
      <c r="C104" s="546"/>
      <c r="D104" s="547"/>
      <c r="E104" s="547"/>
      <c r="F104" s="547"/>
      <c r="G104" s="547"/>
      <c r="H104" s="547"/>
      <c r="I104" s="547"/>
      <c r="J104" s="548"/>
    </row>
    <row r="105" spans="3:10" s="463" customFormat="1" ht="7.5" customHeight="1">
      <c r="C105" s="515"/>
      <c r="D105" s="479"/>
      <c r="E105" s="479"/>
      <c r="F105" s="479"/>
      <c r="G105" s="479"/>
      <c r="H105" s="479"/>
      <c r="I105" s="479"/>
      <c r="J105" s="479"/>
    </row>
    <row r="106" spans="3:12" s="463" customFormat="1" ht="13.5" customHeight="1" thickBot="1">
      <c r="C106" s="530" t="s">
        <v>538</v>
      </c>
      <c r="L106" s="479"/>
    </row>
    <row r="107" spans="3:10" s="463" customFormat="1" ht="7.5" customHeight="1">
      <c r="C107" s="549"/>
      <c r="D107" s="533"/>
      <c r="E107" s="533"/>
      <c r="F107" s="533"/>
      <c r="G107" s="533"/>
      <c r="H107" s="550"/>
      <c r="I107" s="533"/>
      <c r="J107" s="534"/>
    </row>
    <row r="108" spans="3:10" s="463" customFormat="1" ht="15">
      <c r="C108" s="1154" t="s">
        <v>557</v>
      </c>
      <c r="D108" s="1155"/>
      <c r="E108" s="1155"/>
      <c r="F108" s="1155"/>
      <c r="G108" s="1155"/>
      <c r="H108" s="551"/>
      <c r="I108" s="479"/>
      <c r="J108" s="537"/>
    </row>
    <row r="109" spans="3:11" s="463" customFormat="1" ht="21.75" customHeight="1">
      <c r="C109" s="538"/>
      <c r="D109" s="552"/>
      <c r="E109" s="536" t="s">
        <v>754</v>
      </c>
      <c r="F109" s="479"/>
      <c r="G109" s="536" t="s">
        <v>755</v>
      </c>
      <c r="H109" s="479"/>
      <c r="I109" s="536" t="s">
        <v>753</v>
      </c>
      <c r="J109" s="553"/>
      <c r="K109" s="554"/>
    </row>
    <row r="110" spans="2:11" s="463" customFormat="1" ht="12.75" customHeight="1">
      <c r="B110" s="537"/>
      <c r="E110" s="511">
        <f>IF(AND(E112="",E115=""),"",SUM(E112,E115))</f>
      </c>
      <c r="F110" s="510" t="s">
        <v>568</v>
      </c>
      <c r="G110" s="511">
        <f>IF(AND(G112="",G115=""),"",SUM(G112,G115))</f>
      </c>
      <c r="H110" s="510" t="s">
        <v>568</v>
      </c>
      <c r="I110" s="539">
        <f>IF(AND(E110="",G110=""),"",SUM(E110,G110))</f>
      </c>
      <c r="J110" s="555"/>
      <c r="K110" s="508"/>
    </row>
    <row r="111" spans="3:11" s="463" customFormat="1" ht="12" customHeight="1">
      <c r="C111" s="538"/>
      <c r="D111" s="556"/>
      <c r="E111" s="479"/>
      <c r="F111" s="536"/>
      <c r="G111" s="479"/>
      <c r="H111" s="536"/>
      <c r="I111" s="479"/>
      <c r="J111" s="555"/>
      <c r="K111" s="508"/>
    </row>
    <row r="112" spans="3:11" s="463" customFormat="1" ht="12.75">
      <c r="C112" s="1148" t="s">
        <v>559</v>
      </c>
      <c r="D112" s="1149"/>
      <c r="E112" s="509"/>
      <c r="F112" s="510" t="s">
        <v>568</v>
      </c>
      <c r="G112" s="509"/>
      <c r="H112" s="510" t="s">
        <v>568</v>
      </c>
      <c r="I112" s="511">
        <f>IF(AND(E112="",G112=""),"",SUM(E112,G112))</f>
      </c>
      <c r="J112" s="555"/>
      <c r="K112" s="508"/>
    </row>
    <row r="113" spans="3:11" s="463" customFormat="1" ht="6.75" customHeight="1">
      <c r="C113" s="538"/>
      <c r="D113" s="556"/>
      <c r="E113" s="516"/>
      <c r="F113" s="510"/>
      <c r="G113" s="516"/>
      <c r="H113" s="510"/>
      <c r="I113" s="544"/>
      <c r="J113" s="555"/>
      <c r="K113" s="508"/>
    </row>
    <row r="114" spans="3:11" s="463" customFormat="1" ht="10.5" customHeight="1">
      <c r="C114" s="1148" t="s">
        <v>558</v>
      </c>
      <c r="D114" s="1150"/>
      <c r="E114" s="545"/>
      <c r="F114" s="545"/>
      <c r="G114" s="545"/>
      <c r="H114" s="545"/>
      <c r="I114" s="545"/>
      <c r="J114" s="555"/>
      <c r="K114" s="508"/>
    </row>
    <row r="115" spans="3:11" s="463" customFormat="1" ht="12.75">
      <c r="C115" s="1148" t="s">
        <v>560</v>
      </c>
      <c r="D115" s="1149"/>
      <c r="E115" s="509"/>
      <c r="F115" s="510" t="s">
        <v>568</v>
      </c>
      <c r="G115" s="509"/>
      <c r="H115" s="510" t="s">
        <v>568</v>
      </c>
      <c r="I115" s="511">
        <f>IF(AND(E115="",G115=""),"",SUM(E115,G115))</f>
      </c>
      <c r="J115" s="555"/>
      <c r="K115" s="508"/>
    </row>
    <row r="116" spans="3:10" s="463" customFormat="1" ht="13.5" customHeight="1" thickBot="1">
      <c r="C116" s="557"/>
      <c r="D116" s="547"/>
      <c r="E116" s="558"/>
      <c r="F116" s="559"/>
      <c r="G116" s="559"/>
      <c r="H116" s="559"/>
      <c r="I116" s="559"/>
      <c r="J116" s="560"/>
    </row>
    <row r="117" spans="3:10" s="463" customFormat="1" ht="6" customHeight="1">
      <c r="C117" s="479"/>
      <c r="D117" s="479"/>
      <c r="E117" s="514"/>
      <c r="F117" s="545"/>
      <c r="G117" s="545"/>
      <c r="H117" s="545"/>
      <c r="I117" s="545"/>
      <c r="J117" s="545"/>
    </row>
    <row r="118" spans="3:10" s="463" customFormat="1" ht="12" customHeight="1" thickBot="1">
      <c r="C118" s="530" t="s">
        <v>539</v>
      </c>
      <c r="E118" s="514"/>
      <c r="F118" s="545"/>
      <c r="G118" s="545"/>
      <c r="H118" s="545"/>
      <c r="I118" s="545"/>
      <c r="J118" s="545"/>
    </row>
    <row r="119" spans="3:10" s="463" customFormat="1" ht="4.5" customHeight="1">
      <c r="C119" s="561"/>
      <c r="D119" s="533"/>
      <c r="E119" s="562"/>
      <c r="F119" s="563"/>
      <c r="G119" s="563"/>
      <c r="H119" s="550"/>
      <c r="I119" s="563"/>
      <c r="J119" s="564"/>
    </row>
    <row r="120" spans="3:10" s="463" customFormat="1" ht="24" customHeight="1">
      <c r="C120" s="538"/>
      <c r="D120" s="479"/>
      <c r="E120" s="514"/>
      <c r="F120" s="545"/>
      <c r="G120" s="565" t="s">
        <v>569</v>
      </c>
      <c r="H120" s="545"/>
      <c r="I120" s="565" t="s">
        <v>570</v>
      </c>
      <c r="J120" s="566"/>
    </row>
    <row r="121" spans="3:11" s="498" customFormat="1" ht="12.75" customHeight="1">
      <c r="C121" s="567"/>
      <c r="D121" s="1227" t="s">
        <v>567</v>
      </c>
      <c r="E121" s="1227"/>
      <c r="F121" s="1227"/>
      <c r="G121" s="509"/>
      <c r="H121" s="510" t="s">
        <v>568</v>
      </c>
      <c r="I121" s="509"/>
      <c r="J121" s="568"/>
      <c r="K121" s="463"/>
    </row>
    <row r="122" spans="3:10" s="463" customFormat="1" ht="15" customHeight="1" thickBot="1">
      <c r="C122" s="557"/>
      <c r="D122" s="547"/>
      <c r="E122" s="547"/>
      <c r="F122" s="547"/>
      <c r="G122" s="547"/>
      <c r="H122" s="547"/>
      <c r="I122" s="547"/>
      <c r="J122" s="548"/>
    </row>
    <row r="123" spans="6:10" s="463" customFormat="1" ht="7.5" customHeight="1">
      <c r="F123" s="479"/>
      <c r="G123" s="479"/>
      <c r="H123" s="479"/>
      <c r="I123" s="479"/>
      <c r="J123" s="479"/>
    </row>
    <row r="124" spans="3:18" s="463" customFormat="1" ht="12.75" customHeight="1">
      <c r="C124" s="1157" t="s">
        <v>822</v>
      </c>
      <c r="D124" s="1157"/>
      <c r="E124" s="1157"/>
      <c r="L124" s="498"/>
      <c r="O124" s="498"/>
      <c r="P124" s="498"/>
      <c r="Q124" s="498"/>
      <c r="R124" s="498"/>
    </row>
    <row r="125" spans="6:18" s="463" customFormat="1" ht="12.75" customHeight="1">
      <c r="F125" s="475"/>
      <c r="G125" s="475"/>
      <c r="H125" s="475" t="s">
        <v>1028</v>
      </c>
      <c r="I125" s="1219"/>
      <c r="J125" s="1220"/>
      <c r="L125" s="498"/>
      <c r="O125" s="498"/>
      <c r="P125" s="498"/>
      <c r="Q125" s="498"/>
      <c r="R125" s="498"/>
    </row>
    <row r="126" spans="3:14" s="498" customFormat="1" ht="9" customHeight="1">
      <c r="C126" s="463"/>
      <c r="D126" s="463"/>
      <c r="E126" s="463"/>
      <c r="F126" s="463"/>
      <c r="G126" s="463"/>
      <c r="H126" s="463"/>
      <c r="I126" s="463"/>
      <c r="J126" s="463"/>
      <c r="K126" s="463"/>
      <c r="M126" s="463"/>
      <c r="N126" s="463"/>
    </row>
    <row r="127" spans="4:18" s="463" customFormat="1" ht="12.75" customHeight="1">
      <c r="D127" s="475"/>
      <c r="E127" s="475"/>
      <c r="F127" s="569" t="s">
        <v>1029</v>
      </c>
      <c r="G127" s="509"/>
      <c r="H127" s="497"/>
      <c r="I127" s="569" t="str">
        <f>'Modif dossier'!$C$74</f>
        <v>DONT formés 2011/2012</v>
      </c>
      <c r="J127" s="509"/>
      <c r="L127" s="498"/>
      <c r="O127" s="498"/>
      <c r="P127" s="498"/>
      <c r="Q127" s="498"/>
      <c r="R127" s="498"/>
    </row>
    <row r="128" spans="12:18" s="463" customFormat="1" ht="11.25" customHeight="1">
      <c r="L128" s="498"/>
      <c r="O128" s="498"/>
      <c r="P128" s="498"/>
      <c r="Q128" s="498"/>
      <c r="R128" s="498"/>
    </row>
    <row r="129" spans="3:18" s="463" customFormat="1" ht="14.25" customHeight="1">
      <c r="C129" s="1216" t="s">
        <v>170</v>
      </c>
      <c r="D129" s="1216"/>
      <c r="E129" s="1216"/>
      <c r="F129" s="1216"/>
      <c r="G129" s="1213"/>
      <c r="H129" s="1214"/>
      <c r="I129" s="1214"/>
      <c r="J129" s="1215"/>
      <c r="L129" s="498"/>
      <c r="M129" s="498"/>
      <c r="N129" s="498"/>
      <c r="O129" s="498"/>
      <c r="P129" s="498"/>
      <c r="Q129" s="498"/>
      <c r="R129" s="498"/>
    </row>
    <row r="130" spans="3:18" s="463" customFormat="1" ht="14.25" customHeight="1">
      <c r="C130" s="515"/>
      <c r="D130" s="479"/>
      <c r="E130" s="479"/>
      <c r="F130" s="479"/>
      <c r="L130" s="498"/>
      <c r="M130" s="498"/>
      <c r="N130" s="498"/>
      <c r="O130" s="498"/>
      <c r="P130" s="498"/>
      <c r="Q130" s="498"/>
      <c r="R130" s="498"/>
    </row>
    <row r="131" spans="3:18" s="463" customFormat="1" ht="15.75">
      <c r="C131" s="1179" t="s">
        <v>198</v>
      </c>
      <c r="D131" s="1179"/>
      <c r="E131" s="1179"/>
      <c r="F131" s="1179"/>
      <c r="G131" s="1179"/>
      <c r="H131" s="1179"/>
      <c r="I131" s="1179"/>
      <c r="J131" s="1179"/>
      <c r="L131" s="498"/>
      <c r="M131" s="498"/>
      <c r="N131" s="498"/>
      <c r="O131" s="498"/>
      <c r="P131" s="498"/>
      <c r="Q131" s="498"/>
      <c r="R131" s="498"/>
    </row>
    <row r="132" s="463" customFormat="1" ht="11.25" customHeight="1">
      <c r="C132" s="517"/>
    </row>
    <row r="133" spans="3:5" s="463" customFormat="1" ht="12.75">
      <c r="C133" s="1229" t="s">
        <v>821</v>
      </c>
      <c r="D133" s="1229"/>
      <c r="E133" s="1229"/>
    </row>
    <row r="134" spans="5:10" s="463" customFormat="1" ht="15" customHeight="1">
      <c r="E134" s="570"/>
      <c r="F134" s="571"/>
      <c r="G134" s="571"/>
      <c r="H134" s="571" t="s">
        <v>171</v>
      </c>
      <c r="I134" s="1209"/>
      <c r="J134" s="1210"/>
    </row>
    <row r="135" spans="5:10" s="463" customFormat="1" ht="9" customHeight="1">
      <c r="E135" s="570"/>
      <c r="F135" s="571"/>
      <c r="G135" s="571"/>
      <c r="H135" s="571"/>
      <c r="I135" s="475"/>
      <c r="J135" s="475"/>
    </row>
    <row r="136" spans="5:10" s="463" customFormat="1" ht="15" customHeight="1">
      <c r="E136" s="570"/>
      <c r="F136" s="571"/>
      <c r="G136" s="571"/>
      <c r="H136" s="571" t="s">
        <v>819</v>
      </c>
      <c r="I136" s="1209"/>
      <c r="J136" s="1210"/>
    </row>
    <row r="137" spans="5:11" s="476" customFormat="1" ht="12.75">
      <c r="E137" s="572"/>
      <c r="F137" s="573"/>
      <c r="G137" s="573"/>
      <c r="H137" s="573"/>
      <c r="I137" s="574"/>
      <c r="J137" s="574"/>
      <c r="K137" s="492"/>
    </row>
    <row r="138" spans="5:10" s="463" customFormat="1" ht="15" customHeight="1">
      <c r="E138" s="570"/>
      <c r="F138" s="571"/>
      <c r="G138" s="571"/>
      <c r="H138" s="571" t="s">
        <v>183</v>
      </c>
      <c r="I138" s="1209"/>
      <c r="J138" s="1210"/>
    </row>
    <row r="139" spans="5:9" s="463" customFormat="1" ht="12.75">
      <c r="E139" s="1211"/>
      <c r="F139" s="1211"/>
      <c r="G139" s="1212"/>
      <c r="H139" s="500"/>
      <c r="I139" s="475"/>
    </row>
    <row r="140" spans="5:10" s="463" customFormat="1" ht="15" customHeight="1">
      <c r="E140" s="1211" t="s">
        <v>820</v>
      </c>
      <c r="F140" s="1211"/>
      <c r="G140" s="1211"/>
      <c r="H140" s="1228"/>
      <c r="I140" s="1209"/>
      <c r="J140" s="1210"/>
    </row>
    <row r="141" spans="5:10" s="476" customFormat="1" ht="15" customHeight="1">
      <c r="E141" s="573"/>
      <c r="F141" s="573"/>
      <c r="G141" s="573"/>
      <c r="H141" s="575"/>
      <c r="I141" s="576"/>
      <c r="J141" s="576"/>
    </row>
    <row r="142" spans="3:5" s="463" customFormat="1" ht="12.75">
      <c r="C142" s="1157" t="s">
        <v>199</v>
      </c>
      <c r="D142" s="1157"/>
      <c r="E142" s="1157"/>
    </row>
    <row r="143" spans="5:10" s="463" customFormat="1" ht="12.75" customHeight="1">
      <c r="E143" s="475"/>
      <c r="F143" s="475" t="s">
        <v>574</v>
      </c>
      <c r="G143" s="509"/>
      <c r="I143" s="475" t="s">
        <v>833</v>
      </c>
      <c r="J143" s="509"/>
    </row>
    <row r="144" s="463" customFormat="1" ht="9" customHeight="1"/>
    <row r="145" spans="5:10" s="463" customFormat="1" ht="12.75" customHeight="1">
      <c r="E145" s="577"/>
      <c r="F145" s="475" t="s">
        <v>818</v>
      </c>
      <c r="G145" s="509"/>
      <c r="H145" s="475"/>
      <c r="I145" s="475" t="s">
        <v>834</v>
      </c>
      <c r="J145" s="509"/>
    </row>
    <row r="146" s="463" customFormat="1" ht="12.75"/>
    <row r="147" spans="11:14" s="463" customFormat="1" ht="12.75">
      <c r="K147" s="497"/>
      <c r="L147" s="497"/>
      <c r="M147" s="497"/>
      <c r="N147" s="479"/>
    </row>
    <row r="148" spans="3:14" s="463" customFormat="1" ht="17.25" customHeight="1">
      <c r="C148" s="497"/>
      <c r="D148" s="497"/>
      <c r="E148" s="497"/>
      <c r="F148" s="497"/>
      <c r="G148" s="497"/>
      <c r="H148" s="497"/>
      <c r="I148" s="497"/>
      <c r="J148" s="497"/>
      <c r="K148" s="578"/>
      <c r="L148" s="578"/>
      <c r="M148" s="578"/>
      <c r="N148" s="479"/>
    </row>
    <row r="149" spans="3:13" s="497" customFormat="1" ht="12.75" customHeight="1">
      <c r="C149" s="463"/>
      <c r="D149" s="463"/>
      <c r="E149" s="463"/>
      <c r="F149" s="463"/>
      <c r="G149" s="463"/>
      <c r="H149" s="463"/>
      <c r="I149" s="463"/>
      <c r="J149" s="463"/>
      <c r="K149" s="579"/>
      <c r="L149" s="579"/>
      <c r="M149" s="579"/>
    </row>
    <row r="150" spans="3:13" s="497" customFormat="1" ht="10.5" customHeight="1">
      <c r="C150" s="463"/>
      <c r="D150" s="463"/>
      <c r="E150" s="463"/>
      <c r="F150" s="463"/>
      <c r="G150" s="463"/>
      <c r="H150" s="463"/>
      <c r="I150" s="463"/>
      <c r="J150" s="463"/>
      <c r="K150" s="579"/>
      <c r="L150" s="579"/>
      <c r="M150" s="579"/>
    </row>
    <row r="151" spans="3:10" s="579" customFormat="1" ht="33" customHeight="1">
      <c r="C151" s="463"/>
      <c r="D151" s="463"/>
      <c r="E151" s="463"/>
      <c r="F151" s="463"/>
      <c r="G151" s="463"/>
      <c r="H151" s="463"/>
      <c r="I151" s="463"/>
      <c r="J151" s="463"/>
    </row>
    <row r="152" spans="3:10" s="579" customFormat="1" ht="28.5" customHeight="1">
      <c r="C152" s="580"/>
      <c r="D152" s="580"/>
      <c r="E152" s="580"/>
      <c r="F152" s="580"/>
      <c r="G152" s="580"/>
      <c r="H152" s="580"/>
      <c r="I152" s="580"/>
      <c r="J152" s="580"/>
    </row>
    <row r="153" spans="3:10" s="579" customFormat="1" ht="12.75" customHeight="1">
      <c r="C153" s="580"/>
      <c r="D153" s="580"/>
      <c r="E153" s="580"/>
      <c r="F153" s="580"/>
      <c r="G153" s="580"/>
      <c r="H153" s="580"/>
      <c r="I153" s="580"/>
      <c r="J153" s="580"/>
    </row>
    <row r="154" spans="3:14" s="582" customFormat="1" ht="17.25" customHeight="1">
      <c r="C154" s="580"/>
      <c r="D154" s="580"/>
      <c r="E154" s="580"/>
      <c r="F154" s="580"/>
      <c r="G154" s="580"/>
      <c r="H154" s="580"/>
      <c r="I154" s="580"/>
      <c r="J154" s="580"/>
      <c r="K154" s="579"/>
      <c r="L154" s="579"/>
      <c r="M154" s="579"/>
      <c r="N154" s="581"/>
    </row>
    <row r="155" spans="3:10" s="579" customFormat="1" ht="12.75" customHeight="1">
      <c r="C155" s="580"/>
      <c r="D155" s="580"/>
      <c r="E155" s="580"/>
      <c r="F155" s="580"/>
      <c r="G155" s="580"/>
      <c r="H155" s="580"/>
      <c r="I155" s="580"/>
      <c r="J155" s="580"/>
    </row>
    <row r="156" spans="3:10" s="579" customFormat="1" ht="12" customHeight="1">
      <c r="C156" s="580"/>
      <c r="D156" s="580"/>
      <c r="E156" s="580"/>
      <c r="F156" s="580"/>
      <c r="G156" s="580"/>
      <c r="H156" s="580"/>
      <c r="I156" s="580"/>
      <c r="J156" s="580"/>
    </row>
    <row r="157" spans="3:10" s="579" customFormat="1" ht="12.75" customHeight="1">
      <c r="C157" s="580"/>
      <c r="D157" s="580"/>
      <c r="E157" s="580"/>
      <c r="F157" s="580"/>
      <c r="G157" s="580"/>
      <c r="H157" s="580"/>
      <c r="I157" s="580"/>
      <c r="J157" s="580"/>
    </row>
    <row r="158" spans="3:10" s="579" customFormat="1" ht="17.25" customHeight="1">
      <c r="C158" s="580"/>
      <c r="D158" s="580"/>
      <c r="E158" s="580"/>
      <c r="F158" s="580"/>
      <c r="G158" s="580"/>
      <c r="H158" s="580"/>
      <c r="I158" s="580"/>
      <c r="J158" s="580"/>
    </row>
    <row r="159" spans="3:10" s="579" customFormat="1" ht="12" customHeight="1">
      <c r="C159" s="580"/>
      <c r="D159" s="580"/>
      <c r="E159" s="580"/>
      <c r="F159" s="580"/>
      <c r="G159" s="580"/>
      <c r="H159" s="580"/>
      <c r="I159" s="580"/>
      <c r="J159" s="580"/>
    </row>
    <row r="160" spans="3:13" s="579" customFormat="1" ht="17.25" customHeight="1">
      <c r="C160" s="580"/>
      <c r="D160" s="580"/>
      <c r="E160" s="580"/>
      <c r="F160" s="580"/>
      <c r="G160" s="580"/>
      <c r="H160" s="580"/>
      <c r="I160" s="580"/>
      <c r="J160" s="580"/>
      <c r="K160" s="580"/>
      <c r="L160" s="580"/>
      <c r="M160" s="580"/>
    </row>
    <row r="161" spans="3:13" s="579" customFormat="1" ht="12.75">
      <c r="C161" s="580"/>
      <c r="D161" s="580"/>
      <c r="E161" s="580"/>
      <c r="F161" s="580"/>
      <c r="G161" s="580"/>
      <c r="H161" s="580"/>
      <c r="I161" s="580"/>
      <c r="J161" s="580"/>
      <c r="K161" s="583"/>
      <c r="L161" s="583"/>
      <c r="M161" s="583"/>
    </row>
    <row r="162" spans="3:13" s="578" customFormat="1" ht="30" customHeight="1">
      <c r="C162" s="580"/>
      <c r="D162" s="580"/>
      <c r="E162" s="580"/>
      <c r="F162" s="580"/>
      <c r="G162" s="580"/>
      <c r="H162" s="580"/>
      <c r="I162" s="580"/>
      <c r="J162" s="580"/>
      <c r="K162" s="583"/>
      <c r="L162" s="583"/>
      <c r="M162" s="583"/>
    </row>
    <row r="163" spans="3:13" s="579" customFormat="1" ht="12.75" customHeight="1">
      <c r="C163" s="580"/>
      <c r="D163" s="580"/>
      <c r="E163" s="580"/>
      <c r="F163" s="580"/>
      <c r="G163" s="580"/>
      <c r="H163" s="580"/>
      <c r="I163" s="580"/>
      <c r="J163" s="580"/>
      <c r="K163" s="583"/>
      <c r="L163" s="583"/>
      <c r="M163" s="583"/>
    </row>
    <row r="164" spans="3:13" s="579" customFormat="1" ht="17.25" customHeight="1">
      <c r="C164" s="580"/>
      <c r="D164" s="580"/>
      <c r="E164" s="580"/>
      <c r="F164" s="580"/>
      <c r="G164" s="580"/>
      <c r="H164" s="580"/>
      <c r="I164" s="580"/>
      <c r="J164" s="580"/>
      <c r="K164" s="583"/>
      <c r="L164" s="583"/>
      <c r="M164" s="583"/>
    </row>
    <row r="165" spans="3:13" s="579" customFormat="1" ht="10.5" customHeight="1">
      <c r="C165" s="580"/>
      <c r="D165" s="580"/>
      <c r="E165" s="580"/>
      <c r="F165" s="580"/>
      <c r="G165" s="580"/>
      <c r="H165" s="580"/>
      <c r="I165" s="580"/>
      <c r="J165" s="580"/>
      <c r="K165" s="583"/>
      <c r="L165" s="583"/>
      <c r="M165" s="583"/>
    </row>
    <row r="166" spans="3:13" s="579" customFormat="1" ht="17.25" customHeight="1">
      <c r="C166" s="580"/>
      <c r="D166" s="580"/>
      <c r="E166" s="580"/>
      <c r="F166" s="580"/>
      <c r="G166" s="580"/>
      <c r="H166" s="580"/>
      <c r="I166" s="580"/>
      <c r="J166" s="580"/>
      <c r="K166" s="583"/>
      <c r="L166" s="583"/>
      <c r="M166" s="583"/>
    </row>
    <row r="167" spans="3:13" s="579" customFormat="1" ht="10.5" customHeight="1">
      <c r="C167" s="580"/>
      <c r="D167" s="580"/>
      <c r="E167" s="580"/>
      <c r="F167" s="580"/>
      <c r="G167" s="580"/>
      <c r="H167" s="580"/>
      <c r="I167" s="580"/>
      <c r="J167" s="580"/>
      <c r="K167" s="583"/>
      <c r="L167" s="583"/>
      <c r="M167" s="583"/>
    </row>
    <row r="168" spans="3:13" s="579" customFormat="1" ht="17.25" customHeight="1">
      <c r="C168" s="580"/>
      <c r="D168" s="580"/>
      <c r="E168" s="580"/>
      <c r="F168" s="580"/>
      <c r="G168" s="580"/>
      <c r="H168" s="580"/>
      <c r="I168" s="580"/>
      <c r="J168" s="580"/>
      <c r="K168" s="583"/>
      <c r="L168" s="583"/>
      <c r="M168" s="583"/>
    </row>
    <row r="169" spans="3:13" s="579" customFormat="1" ht="9.75" customHeight="1">
      <c r="C169" s="580"/>
      <c r="D169" s="580"/>
      <c r="E169" s="580"/>
      <c r="F169" s="580"/>
      <c r="G169" s="580"/>
      <c r="H169" s="580"/>
      <c r="I169" s="580"/>
      <c r="J169" s="580"/>
      <c r="K169" s="583"/>
      <c r="L169" s="583"/>
      <c r="M169" s="583"/>
    </row>
    <row r="170" spans="3:13" s="579" customFormat="1" ht="12.75">
      <c r="C170" s="580"/>
      <c r="D170" s="580"/>
      <c r="E170" s="580"/>
      <c r="F170" s="580"/>
      <c r="G170" s="580"/>
      <c r="H170" s="580"/>
      <c r="I170" s="580"/>
      <c r="J170" s="580"/>
      <c r="K170" s="583"/>
      <c r="L170" s="583"/>
      <c r="M170" s="583"/>
    </row>
    <row r="171" spans="3:13" s="579" customFormat="1" ht="12.75">
      <c r="C171" s="580"/>
      <c r="D171" s="580"/>
      <c r="E171" s="580"/>
      <c r="F171" s="580"/>
      <c r="G171" s="580"/>
      <c r="H171" s="580"/>
      <c r="I171" s="580"/>
      <c r="J171" s="580"/>
      <c r="K171" s="583"/>
      <c r="L171" s="583"/>
      <c r="M171" s="583"/>
    </row>
    <row r="172" spans="3:13" s="579" customFormat="1" ht="12.75">
      <c r="C172" s="580"/>
      <c r="D172" s="580"/>
      <c r="E172" s="580"/>
      <c r="F172" s="580"/>
      <c r="G172" s="580"/>
      <c r="H172" s="580"/>
      <c r="I172" s="580"/>
      <c r="J172" s="580"/>
      <c r="K172" s="583"/>
      <c r="L172" s="583"/>
      <c r="M172" s="583"/>
    </row>
    <row r="173" spans="3:13" s="579" customFormat="1" ht="12.75">
      <c r="C173" s="580"/>
      <c r="D173" s="580"/>
      <c r="E173" s="580"/>
      <c r="F173" s="580"/>
      <c r="G173" s="580"/>
      <c r="H173" s="580"/>
      <c r="I173" s="580"/>
      <c r="J173" s="580"/>
      <c r="K173" s="583"/>
      <c r="L173" s="583"/>
      <c r="M173" s="583"/>
    </row>
    <row r="174" ht="19.5" customHeight="1"/>
    <row r="175" spans="3:13" s="583" customFormat="1" ht="7.5" customHeight="1">
      <c r="C175" s="580"/>
      <c r="D175" s="580"/>
      <c r="E175" s="580"/>
      <c r="F175" s="580"/>
      <c r="G175" s="580"/>
      <c r="H175" s="580"/>
      <c r="I175" s="580"/>
      <c r="J175" s="580"/>
      <c r="K175" s="580"/>
      <c r="L175" s="580"/>
      <c r="M175" s="580"/>
    </row>
    <row r="176" spans="3:13" s="583" customFormat="1" ht="30" customHeight="1">
      <c r="C176" s="580"/>
      <c r="D176" s="580"/>
      <c r="E176" s="580"/>
      <c r="F176" s="580"/>
      <c r="G176" s="580"/>
      <c r="H176" s="580"/>
      <c r="I176" s="580"/>
      <c r="J176" s="580"/>
      <c r="K176" s="580"/>
      <c r="L176" s="580"/>
      <c r="M176" s="580"/>
    </row>
    <row r="177" spans="3:13" s="583" customFormat="1" ht="18" customHeight="1">
      <c r="C177" s="580"/>
      <c r="D177" s="580"/>
      <c r="E177" s="580"/>
      <c r="F177" s="580"/>
      <c r="G177" s="580"/>
      <c r="H177" s="580"/>
      <c r="I177" s="580"/>
      <c r="J177" s="580"/>
      <c r="K177" s="580"/>
      <c r="L177" s="580"/>
      <c r="M177" s="580"/>
    </row>
    <row r="178" spans="3:13" s="583" customFormat="1" ht="18" customHeight="1">
      <c r="C178" s="580"/>
      <c r="D178" s="580"/>
      <c r="E178" s="580"/>
      <c r="F178" s="580"/>
      <c r="G178" s="580"/>
      <c r="H178" s="580"/>
      <c r="I178" s="580"/>
      <c r="J178" s="580"/>
      <c r="K178" s="580"/>
      <c r="L178" s="580"/>
      <c r="M178" s="580"/>
    </row>
    <row r="179" spans="3:13" s="583" customFormat="1" ht="18" customHeight="1">
      <c r="C179" s="580"/>
      <c r="D179" s="580"/>
      <c r="E179" s="580"/>
      <c r="F179" s="580"/>
      <c r="G179" s="580"/>
      <c r="H179" s="580"/>
      <c r="I179" s="580"/>
      <c r="J179" s="580"/>
      <c r="K179" s="580"/>
      <c r="L179" s="580"/>
      <c r="M179" s="580"/>
    </row>
    <row r="180" spans="3:13" s="583" customFormat="1" ht="18" customHeight="1">
      <c r="C180" s="580"/>
      <c r="D180" s="580"/>
      <c r="E180" s="580"/>
      <c r="F180" s="580"/>
      <c r="G180" s="580"/>
      <c r="H180" s="580"/>
      <c r="I180" s="580"/>
      <c r="J180" s="580"/>
      <c r="K180" s="580"/>
      <c r="L180" s="580"/>
      <c r="M180" s="580"/>
    </row>
    <row r="181" spans="3:13" s="583" customFormat="1" ht="18" customHeight="1">
      <c r="C181" s="580"/>
      <c r="D181" s="580"/>
      <c r="E181" s="580"/>
      <c r="F181" s="580"/>
      <c r="G181" s="580"/>
      <c r="H181" s="580"/>
      <c r="I181" s="580"/>
      <c r="J181" s="580"/>
      <c r="K181" s="580"/>
      <c r="L181" s="580"/>
      <c r="M181" s="580"/>
    </row>
    <row r="182" spans="3:13" s="583" customFormat="1" ht="18" customHeight="1">
      <c r="C182" s="580"/>
      <c r="D182" s="580"/>
      <c r="E182" s="580"/>
      <c r="F182" s="580"/>
      <c r="G182" s="580"/>
      <c r="H182" s="580"/>
      <c r="I182" s="580"/>
      <c r="J182" s="580"/>
      <c r="K182" s="580"/>
      <c r="L182" s="580"/>
      <c r="M182" s="580"/>
    </row>
    <row r="183" spans="3:13" s="583" customFormat="1" ht="18" customHeight="1">
      <c r="C183" s="580"/>
      <c r="D183" s="580"/>
      <c r="E183" s="580"/>
      <c r="F183" s="580"/>
      <c r="G183" s="580"/>
      <c r="H183" s="580"/>
      <c r="I183" s="580"/>
      <c r="J183" s="580"/>
      <c r="K183" s="580"/>
      <c r="L183" s="580"/>
      <c r="M183" s="580"/>
    </row>
    <row r="184" spans="3:13" s="583" customFormat="1" ht="18" customHeight="1">
      <c r="C184" s="580"/>
      <c r="D184" s="580"/>
      <c r="E184" s="580"/>
      <c r="F184" s="580"/>
      <c r="G184" s="580"/>
      <c r="H184" s="580"/>
      <c r="I184" s="580"/>
      <c r="J184" s="580"/>
      <c r="K184" s="580"/>
      <c r="L184" s="580"/>
      <c r="M184" s="580"/>
    </row>
    <row r="185" spans="3:13" s="583" customFormat="1" ht="18" customHeight="1">
      <c r="C185" s="580"/>
      <c r="D185" s="580"/>
      <c r="E185" s="580"/>
      <c r="F185" s="580"/>
      <c r="G185" s="580"/>
      <c r="H185" s="580"/>
      <c r="I185" s="580"/>
      <c r="J185" s="580"/>
      <c r="K185" s="580"/>
      <c r="L185" s="580"/>
      <c r="M185" s="580"/>
    </row>
    <row r="186" spans="3:13" s="583" customFormat="1" ht="18" customHeight="1">
      <c r="C186" s="580"/>
      <c r="D186" s="580"/>
      <c r="E186" s="580"/>
      <c r="F186" s="580"/>
      <c r="G186" s="580"/>
      <c r="H186" s="580"/>
      <c r="I186" s="580"/>
      <c r="J186" s="580"/>
      <c r="K186" s="580"/>
      <c r="L186" s="580"/>
      <c r="M186" s="580"/>
    </row>
    <row r="187" spans="3:13" s="583" customFormat="1" ht="18" customHeight="1">
      <c r="C187" s="580"/>
      <c r="D187" s="580"/>
      <c r="E187" s="580"/>
      <c r="F187" s="580"/>
      <c r="G187" s="580"/>
      <c r="H187" s="580"/>
      <c r="I187" s="580"/>
      <c r="J187" s="580"/>
      <c r="K187" s="580"/>
      <c r="L187" s="580"/>
      <c r="M187" s="580"/>
    </row>
    <row r="188" ht="16.5" customHeight="1"/>
    <row r="189" ht="22.5" customHeight="1"/>
  </sheetData>
  <sheetProtection password="BBF8" sheet="1"/>
  <mergeCells count="77">
    <mergeCell ref="C79:D79"/>
    <mergeCell ref="C72:E72"/>
    <mergeCell ref="C62:E62"/>
    <mergeCell ref="E47:J47"/>
    <mergeCell ref="F54:G54"/>
    <mergeCell ref="I60:J60"/>
    <mergeCell ref="C77:D77"/>
    <mergeCell ref="H45:J45"/>
    <mergeCell ref="E45:F45"/>
    <mergeCell ref="F62:H62"/>
    <mergeCell ref="C61:E61"/>
    <mergeCell ref="I62:J62"/>
    <mergeCell ref="F61:H61"/>
    <mergeCell ref="C142:E142"/>
    <mergeCell ref="E140:H140"/>
    <mergeCell ref="C50:J50"/>
    <mergeCell ref="I134:J134"/>
    <mergeCell ref="C133:E133"/>
    <mergeCell ref="C131:J131"/>
    <mergeCell ref="C124:E124"/>
    <mergeCell ref="F63:H63"/>
    <mergeCell ref="C102:D102"/>
    <mergeCell ref="C86:E86"/>
    <mergeCell ref="C98:D98"/>
    <mergeCell ref="I125:J125"/>
    <mergeCell ref="I56:J56"/>
    <mergeCell ref="C60:E60"/>
    <mergeCell ref="I63:J63"/>
    <mergeCell ref="I61:J61"/>
    <mergeCell ref="C99:D99"/>
    <mergeCell ref="D121:F121"/>
    <mergeCell ref="C63:E63"/>
    <mergeCell ref="C69:J69"/>
    <mergeCell ref="I140:J140"/>
    <mergeCell ref="E139:G139"/>
    <mergeCell ref="G129:J129"/>
    <mergeCell ref="I136:J136"/>
    <mergeCell ref="I138:J138"/>
    <mergeCell ref="C129:F129"/>
    <mergeCell ref="C5:J5"/>
    <mergeCell ref="H19:J19"/>
    <mergeCell ref="H13:J13"/>
    <mergeCell ref="F52:G52"/>
    <mergeCell ref="H52:J52"/>
    <mergeCell ref="F19:G19"/>
    <mergeCell ref="H29:J29"/>
    <mergeCell ref="D31:F31"/>
    <mergeCell ref="D29:F29"/>
    <mergeCell ref="C22:J23"/>
    <mergeCell ref="C33:J33"/>
    <mergeCell ref="E35:F35"/>
    <mergeCell ref="I35:J35"/>
    <mergeCell ref="I43:J43"/>
    <mergeCell ref="E43:F43"/>
    <mergeCell ref="E37:F37"/>
    <mergeCell ref="D41:J41"/>
    <mergeCell ref="E39:J39"/>
    <mergeCell ref="C91:F91"/>
    <mergeCell ref="C11:J11"/>
    <mergeCell ref="C7:H7"/>
    <mergeCell ref="E25:F25"/>
    <mergeCell ref="I25:J25"/>
    <mergeCell ref="C15:D17"/>
    <mergeCell ref="E15:J15"/>
    <mergeCell ref="E17:J17"/>
    <mergeCell ref="E27:F27"/>
    <mergeCell ref="I27:J27"/>
    <mergeCell ref="E2:I2"/>
    <mergeCell ref="E3:I3"/>
    <mergeCell ref="C115:D115"/>
    <mergeCell ref="C114:D114"/>
    <mergeCell ref="H54:J54"/>
    <mergeCell ref="C108:G108"/>
    <mergeCell ref="C112:D112"/>
    <mergeCell ref="F60:H60"/>
    <mergeCell ref="C82:E82"/>
    <mergeCell ref="C101:D101"/>
  </mergeCells>
  <conditionalFormatting sqref="G143 J143 J145 G145 I140:J141 I136:I137 J127 I121 G129:J129 I134:J134 I138:J138 G121 G127 G112 E115 E112 G115 H84:H85 H87 J88 G99 E102 F87:F88 E99 G102 F84:F85 C61:C63 D63:E63 D61:E61 F61:F63 G61:H61 G63:H63 E39 H54 H52 E45:F45 I25:J25 H45 E27:F27 E37:F38 H13:J13 H19:J19 E35:F35 I35:J35 H38:J38 C22:J23 E25:F25 I27:J27 D29:F29 D31:F31 H29:J29 E47 G77 E77 E79 G79">
    <cfRule type="cellIs" priority="11" dxfId="0" operator="notEqual" stopIfTrue="1">
      <formula>""</formula>
    </cfRule>
  </conditionalFormatting>
  <conditionalFormatting sqref="H134 E113 G113 E100 G100 C49:J49 E78 G78">
    <cfRule type="cellIs" priority="12" dxfId="0" operator="notEqual" stopIfTrue="1">
      <formula>0</formula>
    </cfRule>
  </conditionalFormatting>
  <conditionalFormatting sqref="I125:J125 E17:J17">
    <cfRule type="cellIs" priority="13" dxfId="137" operator="notEqual" stopIfTrue="1">
      <formula>""</formula>
    </cfRule>
  </conditionalFormatting>
  <conditionalFormatting sqref="I112 I115 E96:E97 G96:G97 I99 I102 E110 G110 I77 I79 E75:E76 G75:G76">
    <cfRule type="cellIs" priority="14" dxfId="8" operator="notEqual" stopIfTrue="1">
      <formula>""</formula>
    </cfRule>
  </conditionalFormatting>
  <conditionalFormatting sqref="I113 G88 I100 H30:J31 D30:F30 I78">
    <cfRule type="cellIs" priority="15" dxfId="0" operator="greaterThan" stopIfTrue="1">
      <formula>0</formula>
    </cfRule>
  </conditionalFormatting>
  <conditionalFormatting sqref="I61:I63 I56:I57">
    <cfRule type="cellIs" priority="16" dxfId="0" operator="notEqual" stopIfTrue="1">
      <formula>"jj/mm/aaaa"</formula>
    </cfRule>
    <cfRule type="cellIs" priority="17" dxfId="105" operator="equal" stopIfTrue="1">
      <formula>"jours/mois/année"</formula>
    </cfRule>
  </conditionalFormatting>
  <conditionalFormatting sqref="I96:I97 J84:J85 J87 I110 I75:I76">
    <cfRule type="cellIs" priority="18" dxfId="8" operator="notEqual" stopIfTrue="1">
      <formula>""</formula>
    </cfRule>
  </conditionalFormatting>
  <conditionalFormatting sqref="F53:I53 C53:E54 C11:C12 C14">
    <cfRule type="cellIs" priority="19" dxfId="8" operator="notEqual" stopIfTrue="1">
      <formula>0</formula>
    </cfRule>
  </conditionalFormatting>
  <conditionalFormatting sqref="E43:F43 I43:J43">
    <cfRule type="cellIs" priority="20" dxfId="0" operator="notEqual" stopIfTrue="1">
      <formula>0</formula>
    </cfRule>
    <cfRule type="cellIs" priority="21" dxfId="129" operator="equal" stopIfTrue="1">
      <formula>0</formula>
    </cfRule>
  </conditionalFormatting>
  <conditionalFormatting sqref="E15:J15">
    <cfRule type="cellIs" priority="22" dxfId="2" operator="notEqual" stopIfTrue="1">
      <formula>""</formula>
    </cfRule>
  </conditionalFormatting>
  <dataValidations count="14">
    <dataValidation type="whole" allowBlank="1" showInputMessage="1" showErrorMessage="1" error="saisir un nombre entier en chiffre" sqref="G143 J88 F87:F88 F84:F85 H84:H85 H87 J143 J145 G145 I136:J138 I134:J134 J127 G127">
      <formula1>0</formula1>
      <formula2>99999999</formula2>
    </dataValidation>
    <dataValidation type="whole" allowBlank="1" showInputMessage="1" showErrorMessage="1" error="saisir un nombre entier en chiffre" sqref="I140:J141">
      <formula1>-99999999</formula1>
      <formula2>99999999</formula2>
    </dataValidation>
    <dataValidation allowBlank="1" showInputMessage="1" showErrorMessage="1" sqref="G121 E102 G99 G102 G115 G112 E115 I121 G77 G79 E79"/>
    <dataValidation type="list" allowBlank="1" showInputMessage="1" showErrorMessage="1" prompt="MENU DEROULANT" sqref="I125:J125">
      <formula1>niveau</formula1>
    </dataValidation>
    <dataValidation type="textLength" operator="greaterThan" allowBlank="1" showInputMessage="1" showErrorMessage="1" errorTitle="Erreur de saisie" error="Merci de saisir la date en format : 'jj/mm/aaaa'" sqref="I61:J63">
      <formula1>4</formula1>
    </dataValidation>
    <dataValidation errorStyle="warning" type="textLength" operator="equal" allowBlank="1" showInputMessage="1" showErrorMessage="1" errorTitle="Saisie de votre N° SIREN" error="Merci de saisir les 14 chiffres de votre numéro" sqref="H52:J52">
      <formula1>14</formula1>
    </dataValidation>
    <dataValidation type="date" operator="greaterThan" allowBlank="1" showInputMessage="1" showErrorMessage="1" errorTitle="Erreur de saisie" error="Merci de saisir la date en format : 'jj/mm/aaaa'" sqref="I57:J57">
      <formula1>367</formula1>
    </dataValidation>
    <dataValidation errorStyle="warning" type="textLength" operator="equal" allowBlank="1" showInputMessage="1" showErrorMessage="1" errorTitle="Erreur de saisie" error="Merci de saisir les 10 chiffres de votre numéro de téléphone" sqref="E37:F38 E27:F27">
      <formula1>9</formula1>
    </dataValidation>
    <dataValidation errorStyle="warning" type="textLength" operator="equal" allowBlank="1" showInputMessage="1" showErrorMessage="1" errorTitle="Erreur de saisie" error="Merci de saisir les 10 chiffres de votre numéro de portable" sqref="H45:J45">
      <formula1>9</formula1>
    </dataValidation>
    <dataValidation errorStyle="warning" type="textLength" operator="equal" allowBlank="1" showInputMessage="1" showErrorMessage="1" errorTitle="Erreur de saisie" error="Merci de saisir les 5 chiffres de votre code postal" sqref="E25:F25">
      <formula1>5</formula1>
    </dataValidation>
    <dataValidation errorStyle="warning" type="textLength" operator="equal" allowBlank="1" showInputMessage="1" showErrorMessage="1" errorTitle="Erreur de saisie" error="Merci de saisir les 10 chiffres de votre numéro de fax" sqref="I27:J27">
      <formula1>9</formula1>
    </dataValidation>
    <dataValidation type="list" allowBlank="1" showInputMessage="1" showErrorMessage="1" prompt="MENU DEROULANT 1" sqref="E15:J15">
      <formula1>FEDERATION</formula1>
    </dataValidation>
    <dataValidation type="list" allowBlank="1" showInputMessage="1" showErrorMessage="1" prompt="MENU DEROULANT 2" sqref="E17:J17">
      <formula1>INDIRECT($E$15)</formula1>
    </dataValidation>
    <dataValidation type="date" operator="greaterThan" allowBlank="1" showInputMessage="1" showErrorMessage="1" errorTitle="Erreur de saisie" error="Merci de saisir la date en format : 'jj/mm/aaaa'&#10;La date de création est obligatoirement supérieure au 01/01/1901" sqref="I56:J56">
      <formula1>367</formula1>
    </dataValidation>
  </dataValidations>
  <printOptions horizontalCentered="1" verticalCentered="1"/>
  <pageMargins left="0.5905511811023623" right="0.3937007874015748" top="0.1968503937007874" bottom="0.5118110236220472" header="0.5118110236220472" footer="0.1968503937007874"/>
  <pageSetup fitToHeight="0" fitToWidth="1" horizontalDpi="600" verticalDpi="600" orientation="portrait" paperSize="9" r:id="rId4"/>
  <headerFooter alignWithMargins="0">
    <oddFooter>&amp;L&amp;"Franklin Gothic Medium Cond,Normal"&amp;9Dossier de subvention CNDS&amp;R&amp;"Franklin Gothic Medium,Normal"&amp;12&amp;A&amp;14 &amp;"Franklin Gothic Medium Cond,Normal"&amp;8- page &amp;P sur &amp;N</oddFooter>
  </headerFooter>
  <rowBreaks count="2" manualBreakCount="2">
    <brk id="48" max="255" man="1"/>
    <brk id="89" max="255"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10"/>
    <pageSetUpPr fitToPage="1"/>
  </sheetPr>
  <dimension ref="B1:J407"/>
  <sheetViews>
    <sheetView showGridLines="0" showZeros="0" zoomScale="110" zoomScaleNormal="110" zoomScaleSheetLayoutView="90" workbookViewId="0" topLeftCell="A1">
      <selection activeCell="B12" sqref="B12:I12"/>
    </sheetView>
  </sheetViews>
  <sheetFormatPr defaultColWidth="11.421875" defaultRowHeight="12.75"/>
  <cols>
    <col min="1" max="1" width="5.7109375" style="583" customWidth="1"/>
    <col min="2" max="2" width="16.8515625" style="583" customWidth="1"/>
    <col min="3" max="3" width="19.28125" style="583" customWidth="1"/>
    <col min="4" max="4" width="10.57421875" style="583" customWidth="1"/>
    <col min="5" max="5" width="12.28125" style="583" customWidth="1"/>
    <col min="6" max="6" width="14.8515625" style="583" customWidth="1"/>
    <col min="7" max="7" width="14.7109375" style="583" customWidth="1"/>
    <col min="8" max="9" width="11.421875" style="583" customWidth="1"/>
    <col min="10" max="10" width="5.7109375" style="583" customWidth="1"/>
    <col min="11" max="16384" width="11.421875" style="583" customWidth="1"/>
  </cols>
  <sheetData>
    <row r="1" spans="2:10" ht="30">
      <c r="B1" s="1356" t="s">
        <v>832</v>
      </c>
      <c r="C1" s="1356"/>
      <c r="D1" s="1356"/>
      <c r="E1" s="1356"/>
      <c r="F1" s="1356"/>
      <c r="G1" s="1356"/>
      <c r="H1" s="1356"/>
      <c r="I1" s="1356"/>
      <c r="J1" s="584"/>
    </row>
    <row r="2" spans="2:9" ht="22.5" customHeight="1">
      <c r="B2" s="1357" t="s">
        <v>856</v>
      </c>
      <c r="C2" s="1357"/>
      <c r="D2" s="1357"/>
      <c r="E2" s="1357"/>
      <c r="F2" s="1357"/>
      <c r="G2" s="1357"/>
      <c r="H2" s="1357"/>
      <c r="I2" s="1357"/>
    </row>
    <row r="3" spans="2:9" s="586" customFormat="1" ht="6" customHeight="1">
      <c r="B3" s="585"/>
      <c r="C3" s="469"/>
      <c r="D3" s="469"/>
      <c r="E3" s="469"/>
      <c r="F3" s="469"/>
      <c r="G3" s="469"/>
      <c r="H3" s="469"/>
      <c r="I3" s="470"/>
    </row>
    <row r="4" spans="2:9" s="586" customFormat="1" ht="28.5" customHeight="1">
      <c r="B4" s="1501" t="s">
        <v>1027</v>
      </c>
      <c r="C4" s="1502"/>
      <c r="D4" s="1502"/>
      <c r="E4" s="1502"/>
      <c r="F4" s="1502"/>
      <c r="G4" s="1502"/>
      <c r="H4" s="1502"/>
      <c r="I4" s="1502"/>
    </row>
    <row r="5" s="459" customFormat="1" ht="9.75" customHeight="1">
      <c r="B5" s="466"/>
    </row>
    <row r="6" spans="2:9" ht="32.25" customHeight="1">
      <c r="B6" s="587" t="str">
        <f>'Modif dossier'!$C$25</f>
        <v>ACTION 1 réalisée en 2012</v>
      </c>
      <c r="C6" s="472"/>
      <c r="D6" s="472"/>
      <c r="E6" s="472"/>
      <c r="F6" s="472"/>
      <c r="G6" s="472"/>
      <c r="H6" s="588"/>
      <c r="I6" s="589"/>
    </row>
    <row r="7" spans="2:9" ht="8.25" customHeight="1">
      <c r="B7" s="585"/>
      <c r="C7" s="469"/>
      <c r="D7" s="469"/>
      <c r="E7" s="469"/>
      <c r="F7" s="469"/>
      <c r="G7" s="469"/>
      <c r="H7" s="469"/>
      <c r="I7" s="470"/>
    </row>
    <row r="8" spans="2:9" ht="12.75">
      <c r="B8" s="529" t="s">
        <v>772</v>
      </c>
      <c r="C8" s="586"/>
      <c r="D8" s="586"/>
      <c r="E8" s="586"/>
      <c r="F8" s="586"/>
      <c r="G8" s="586"/>
      <c r="H8" s="586"/>
      <c r="I8" s="586"/>
    </row>
    <row r="9" spans="2:9" ht="12.75">
      <c r="B9" s="1203" t="s">
        <v>1021</v>
      </c>
      <c r="C9" s="1341"/>
      <c r="D9" s="1341"/>
      <c r="E9" s="1341"/>
      <c r="F9" s="1341"/>
      <c r="G9" s="1341"/>
      <c r="H9" s="1341"/>
      <c r="I9" s="1342"/>
    </row>
    <row r="10" spans="2:9" ht="3" customHeight="1">
      <c r="B10" s="1343"/>
      <c r="C10" s="1344"/>
      <c r="D10" s="1344"/>
      <c r="E10" s="1344"/>
      <c r="F10" s="1344"/>
      <c r="G10" s="1344"/>
      <c r="H10" s="1344"/>
      <c r="I10" s="1345"/>
    </row>
    <row r="11" spans="2:9" ht="5.25" customHeight="1">
      <c r="B11" s="865"/>
      <c r="C11" s="865"/>
      <c r="D11" s="865"/>
      <c r="E11" s="865"/>
      <c r="F11" s="865"/>
      <c r="G11" s="865"/>
      <c r="H11" s="865"/>
      <c r="I11" s="865"/>
    </row>
    <row r="12" spans="2:9" ht="12.75">
      <c r="B12" s="1249" t="s">
        <v>855</v>
      </c>
      <c r="C12" s="1249"/>
      <c r="D12" s="1249"/>
      <c r="E12" s="1249"/>
      <c r="F12" s="1249"/>
      <c r="G12" s="1249"/>
      <c r="H12" s="1249"/>
      <c r="I12" s="1249"/>
    </row>
    <row r="13" spans="2:9" s="586" customFormat="1" ht="13.5" thickBot="1">
      <c r="B13" s="1248" t="s">
        <v>1022</v>
      </c>
      <c r="C13" s="1248"/>
      <c r="D13" s="1247" t="s">
        <v>1023</v>
      </c>
      <c r="E13" s="1247"/>
      <c r="F13" s="1247"/>
      <c r="G13" s="1247" t="s">
        <v>1024</v>
      </c>
      <c r="H13" s="1247"/>
      <c r="I13" s="1247"/>
    </row>
    <row r="14" spans="2:9" s="586" customFormat="1" ht="57.75" customHeight="1">
      <c r="B14" s="1235"/>
      <c r="C14" s="1236"/>
      <c r="D14" s="1235"/>
      <c r="E14" s="1241"/>
      <c r="F14" s="1236"/>
      <c r="G14" s="1235"/>
      <c r="H14" s="1241"/>
      <c r="I14" s="1236"/>
    </row>
    <row r="15" spans="2:9" s="586" customFormat="1" ht="96.75" customHeight="1">
      <c r="B15" s="1237"/>
      <c r="C15" s="1238"/>
      <c r="D15" s="1237"/>
      <c r="E15" s="1242"/>
      <c r="F15" s="1238"/>
      <c r="G15" s="1237"/>
      <c r="H15" s="1242"/>
      <c r="I15" s="1238"/>
    </row>
    <row r="16" spans="2:9" s="586" customFormat="1" ht="119.25" customHeight="1" thickBot="1">
      <c r="B16" s="1239"/>
      <c r="C16" s="1240"/>
      <c r="D16" s="1239"/>
      <c r="E16" s="1243"/>
      <c r="F16" s="1240"/>
      <c r="G16" s="1239"/>
      <c r="H16" s="1243"/>
      <c r="I16" s="1240"/>
    </row>
    <row r="17" spans="2:5" s="463" customFormat="1" ht="12.75" customHeight="1" thickBot="1">
      <c r="B17" s="489" t="s">
        <v>1005</v>
      </c>
      <c r="C17" s="479"/>
      <c r="D17" s="479"/>
      <c r="E17" s="479"/>
    </row>
    <row r="18" spans="2:9" s="463" customFormat="1" ht="81.75" customHeight="1" thickBot="1">
      <c r="B18" s="1244"/>
      <c r="C18" s="1245"/>
      <c r="D18" s="1244"/>
      <c r="E18" s="1246"/>
      <c r="F18" s="1245"/>
      <c r="G18" s="1244"/>
      <c r="H18" s="1246"/>
      <c r="I18" s="1245"/>
    </row>
    <row r="19" spans="2:10" s="463" customFormat="1" ht="15" customHeight="1">
      <c r="B19" s="591"/>
      <c r="J19" s="591"/>
    </row>
    <row r="20" spans="2:9" s="463" customFormat="1" ht="12.75">
      <c r="B20" s="592" t="s">
        <v>756</v>
      </c>
      <c r="H20" s="475" t="s">
        <v>836</v>
      </c>
      <c r="I20" s="593"/>
    </row>
    <row r="21" s="463" customFormat="1" ht="6.75" customHeight="1"/>
    <row r="22" spans="2:9" s="463" customFormat="1" ht="15.75">
      <c r="B22" s="594"/>
      <c r="H22" s="475" t="s">
        <v>759</v>
      </c>
      <c r="I22" s="509"/>
    </row>
    <row r="23" spans="2:9" s="463" customFormat="1" ht="6.75" customHeight="1">
      <c r="B23" s="594"/>
      <c r="H23" s="475"/>
      <c r="I23" s="475"/>
    </row>
    <row r="24" spans="2:9" s="463" customFormat="1" ht="15.75">
      <c r="B24" s="594"/>
      <c r="H24" s="475" t="s">
        <v>835</v>
      </c>
      <c r="I24" s="595">
        <f>SUM(I20,I22)</f>
        <v>0</v>
      </c>
    </row>
    <row r="25" spans="2:9" s="463" customFormat="1" ht="16.5" customHeight="1">
      <c r="B25" s="594"/>
      <c r="D25" s="475"/>
      <c r="E25" s="862"/>
      <c r="F25" s="862"/>
      <c r="G25" s="862"/>
      <c r="H25" s="862"/>
      <c r="I25" s="862"/>
    </row>
    <row r="26" spans="2:9" s="463" customFormat="1" ht="15" customHeight="1" thickBot="1">
      <c r="B26" s="1355" t="s">
        <v>511</v>
      </c>
      <c r="C26" s="1355"/>
      <c r="D26" s="1355"/>
      <c r="E26" s="1355"/>
      <c r="F26" s="1355"/>
      <c r="G26" s="1355"/>
      <c r="H26" s="1355"/>
      <c r="I26" s="1355"/>
    </row>
    <row r="27" spans="2:9" s="463" customFormat="1" ht="19.5" customHeight="1" thickBot="1">
      <c r="B27" s="1328" t="str">
        <f>'Modif dossier'!$C$26</f>
        <v>Budget réalisé de l'action 1</v>
      </c>
      <c r="C27" s="1329"/>
      <c r="D27" s="1329"/>
      <c r="E27" s="1329"/>
      <c r="F27" s="1329"/>
      <c r="G27" s="1329"/>
      <c r="H27" s="1329"/>
      <c r="I27" s="1330"/>
    </row>
    <row r="28" spans="2:9" s="463" customFormat="1" ht="27" customHeight="1" thickBot="1">
      <c r="B28" s="1331" t="s">
        <v>1004</v>
      </c>
      <c r="C28" s="1332"/>
      <c r="D28" s="1333" t="s">
        <v>692</v>
      </c>
      <c r="E28" s="1334"/>
      <c r="F28" s="1335" t="s">
        <v>693</v>
      </c>
      <c r="G28" s="1336"/>
      <c r="H28" s="1333" t="s">
        <v>692</v>
      </c>
      <c r="I28" s="1334"/>
    </row>
    <row r="29" spans="2:9" s="463" customFormat="1" ht="27.75" customHeight="1">
      <c r="B29" s="1309" t="s">
        <v>694</v>
      </c>
      <c r="C29" s="1310"/>
      <c r="D29" s="1337">
        <f>SUM(D30:D33)</f>
        <v>0</v>
      </c>
      <c r="E29" s="1338"/>
      <c r="F29" s="1339" t="s">
        <v>695</v>
      </c>
      <c r="G29" s="1340"/>
      <c r="H29" s="1337">
        <f>SUM(H30:H32)</f>
        <v>0</v>
      </c>
      <c r="I29" s="1338"/>
    </row>
    <row r="30" spans="2:9" s="463" customFormat="1" ht="12.75">
      <c r="B30" s="1268" t="s">
        <v>746</v>
      </c>
      <c r="C30" s="1318"/>
      <c r="D30" s="1270"/>
      <c r="E30" s="1271"/>
      <c r="F30" s="1322" t="s">
        <v>697</v>
      </c>
      <c r="G30" s="1323"/>
      <c r="H30" s="1324"/>
      <c r="I30" s="1325"/>
    </row>
    <row r="31" spans="2:9" s="463" customFormat="1" ht="12.75">
      <c r="B31" s="1268" t="s">
        <v>684</v>
      </c>
      <c r="C31" s="1318"/>
      <c r="D31" s="1270"/>
      <c r="E31" s="1271"/>
      <c r="F31" s="1303"/>
      <c r="G31" s="1304"/>
      <c r="H31" s="1326"/>
      <c r="I31" s="1327"/>
    </row>
    <row r="32" spans="2:9" s="463" customFormat="1" ht="13.5" thickBot="1">
      <c r="B32" s="1303"/>
      <c r="C32" s="1318"/>
      <c r="D32" s="1270"/>
      <c r="E32" s="1271"/>
      <c r="F32" s="1319"/>
      <c r="G32" s="1320"/>
      <c r="H32" s="1262"/>
      <c r="I32" s="1263"/>
    </row>
    <row r="33" spans="2:9" s="463" customFormat="1" ht="13.5" thickBot="1">
      <c r="B33" s="1290"/>
      <c r="C33" s="1321"/>
      <c r="D33" s="1262"/>
      <c r="E33" s="1263"/>
      <c r="F33" s="864" t="s">
        <v>747</v>
      </c>
      <c r="G33" s="863"/>
      <c r="H33" s="1280">
        <f>SUM(H34,H38,H39,H40,H44,H47,H48,H49)</f>
        <v>0</v>
      </c>
      <c r="I33" s="1281"/>
    </row>
    <row r="34" spans="2:9" s="463" customFormat="1" ht="12.75">
      <c r="B34" s="1309" t="s">
        <v>704</v>
      </c>
      <c r="C34" s="1315"/>
      <c r="D34" s="1280">
        <f>SUM(D35:D38)</f>
        <v>0</v>
      </c>
      <c r="E34" s="1281"/>
      <c r="F34" s="1305" t="s">
        <v>36</v>
      </c>
      <c r="G34" s="1306"/>
      <c r="H34" s="1307">
        <f>SUM(H35:H37)</f>
        <v>0</v>
      </c>
      <c r="I34" s="1308"/>
    </row>
    <row r="35" spans="2:9" s="463" customFormat="1" ht="12.75">
      <c r="B35" s="1268" t="s">
        <v>685</v>
      </c>
      <c r="C35" s="1269"/>
      <c r="D35" s="1270"/>
      <c r="E35" s="1271"/>
      <c r="F35" s="1316" t="str">
        <f>'Modif dossier'!$C$24</f>
        <v>CNDS 2012</v>
      </c>
      <c r="G35" s="1317"/>
      <c r="H35" s="1270"/>
      <c r="I35" s="1271"/>
    </row>
    <row r="36" spans="2:9" s="463" customFormat="1" ht="12.75">
      <c r="B36" s="1268" t="s">
        <v>686</v>
      </c>
      <c r="C36" s="1269"/>
      <c r="D36" s="1270"/>
      <c r="E36" s="1271"/>
      <c r="F36" s="1303"/>
      <c r="G36" s="1304"/>
      <c r="H36" s="1270"/>
      <c r="I36" s="1271"/>
    </row>
    <row r="37" spans="2:9" s="463" customFormat="1" ht="12.75">
      <c r="B37" s="1268" t="s">
        <v>687</v>
      </c>
      <c r="C37" s="1269"/>
      <c r="D37" s="1270"/>
      <c r="E37" s="1271"/>
      <c r="F37" s="1303"/>
      <c r="G37" s="1304"/>
      <c r="H37" s="1270"/>
      <c r="I37" s="1271"/>
    </row>
    <row r="38" spans="2:9" s="463" customFormat="1" ht="13.5" thickBot="1">
      <c r="B38" s="1290"/>
      <c r="C38" s="1291"/>
      <c r="D38" s="1262"/>
      <c r="E38" s="1263"/>
      <c r="F38" s="1305" t="s">
        <v>35</v>
      </c>
      <c r="G38" s="1306"/>
      <c r="H38" s="1270"/>
      <c r="I38" s="1271"/>
    </row>
    <row r="39" spans="2:9" s="463" customFormat="1" ht="12.75">
      <c r="B39" s="1309" t="s">
        <v>710</v>
      </c>
      <c r="C39" s="1310"/>
      <c r="D39" s="1280">
        <f>SUM(D40:D44)</f>
        <v>0</v>
      </c>
      <c r="E39" s="1281"/>
      <c r="F39" s="1305" t="s">
        <v>34</v>
      </c>
      <c r="G39" s="1306"/>
      <c r="H39" s="1270"/>
      <c r="I39" s="1271"/>
    </row>
    <row r="40" spans="2:9" s="463" customFormat="1" ht="21.75" customHeight="1">
      <c r="B40" s="1268" t="s">
        <v>688</v>
      </c>
      <c r="C40" s="1269"/>
      <c r="D40" s="1270"/>
      <c r="E40" s="1271"/>
      <c r="F40" s="1313" t="s">
        <v>359</v>
      </c>
      <c r="G40" s="1314"/>
      <c r="H40" s="1307">
        <f>SUM(H41:H43)</f>
        <v>0</v>
      </c>
      <c r="I40" s="1308"/>
    </row>
    <row r="41" spans="2:9" s="463" customFormat="1" ht="12.75">
      <c r="B41" s="1268" t="s">
        <v>689</v>
      </c>
      <c r="C41" s="1269"/>
      <c r="D41" s="1270"/>
      <c r="E41" s="1271"/>
      <c r="F41" s="1303"/>
      <c r="G41" s="1304"/>
      <c r="H41" s="1270"/>
      <c r="I41" s="1271"/>
    </row>
    <row r="42" spans="2:9" s="463" customFormat="1" ht="12.75">
      <c r="B42" s="1268" t="s">
        <v>717</v>
      </c>
      <c r="C42" s="1269"/>
      <c r="D42" s="1270"/>
      <c r="E42" s="1271"/>
      <c r="F42" s="1303"/>
      <c r="G42" s="1304"/>
      <c r="H42" s="1270"/>
      <c r="I42" s="1271"/>
    </row>
    <row r="43" spans="2:9" s="463" customFormat="1" ht="12.75">
      <c r="B43" s="1268" t="s">
        <v>718</v>
      </c>
      <c r="C43" s="1269"/>
      <c r="D43" s="1270"/>
      <c r="E43" s="1271"/>
      <c r="F43" s="1303"/>
      <c r="G43" s="1304"/>
      <c r="H43" s="1270"/>
      <c r="I43" s="1271"/>
    </row>
    <row r="44" spans="2:9" s="463" customFormat="1" ht="13.5" thickBot="1">
      <c r="B44" s="1290"/>
      <c r="C44" s="1291"/>
      <c r="D44" s="1262"/>
      <c r="E44" s="1263"/>
      <c r="F44" s="1250" t="s">
        <v>33</v>
      </c>
      <c r="G44" s="1251"/>
      <c r="H44" s="1307">
        <f>SUM(H45:H46)</f>
        <v>0</v>
      </c>
      <c r="I44" s="1308"/>
    </row>
    <row r="45" spans="2:9" s="463" customFormat="1" ht="12.75">
      <c r="B45" s="1309" t="s">
        <v>723</v>
      </c>
      <c r="C45" s="1310"/>
      <c r="D45" s="1280">
        <f>SUM(D46:D48)</f>
        <v>0</v>
      </c>
      <c r="E45" s="1281"/>
      <c r="F45" s="1303"/>
      <c r="G45" s="1304"/>
      <c r="H45" s="1270"/>
      <c r="I45" s="1271"/>
    </row>
    <row r="46" spans="2:9" s="463" customFormat="1" ht="12.75">
      <c r="B46" s="1268" t="s">
        <v>724</v>
      </c>
      <c r="C46" s="1269"/>
      <c r="D46" s="1270"/>
      <c r="E46" s="1271"/>
      <c r="F46" s="1303"/>
      <c r="G46" s="1304"/>
      <c r="H46" s="1270"/>
      <c r="I46" s="1271"/>
    </row>
    <row r="47" spans="2:9" s="463" customFormat="1" ht="12.75">
      <c r="B47" s="1268" t="s">
        <v>726</v>
      </c>
      <c r="C47" s="1269"/>
      <c r="D47" s="1270"/>
      <c r="E47" s="1271"/>
      <c r="F47" s="1305" t="s">
        <v>37</v>
      </c>
      <c r="G47" s="1306"/>
      <c r="H47" s="1270"/>
      <c r="I47" s="1271"/>
    </row>
    <row r="48" spans="2:9" s="463" customFormat="1" ht="13.5" thickBot="1">
      <c r="B48" s="1260" t="s">
        <v>727</v>
      </c>
      <c r="C48" s="1261"/>
      <c r="D48" s="1262"/>
      <c r="E48" s="1263"/>
      <c r="F48" s="1305" t="s">
        <v>38</v>
      </c>
      <c r="G48" s="1306"/>
      <c r="H48" s="1270"/>
      <c r="I48" s="1271"/>
    </row>
    <row r="49" spans="2:9" s="463" customFormat="1" ht="23.25" customHeight="1">
      <c r="B49" s="1278" t="s">
        <v>891</v>
      </c>
      <c r="C49" s="1279"/>
      <c r="D49" s="1280">
        <f>SUM(D50:D51)</f>
        <v>0</v>
      </c>
      <c r="E49" s="1281"/>
      <c r="F49" s="1305" t="s">
        <v>39</v>
      </c>
      <c r="G49" s="1306"/>
      <c r="H49" s="1307">
        <f>SUM(H50:H51)</f>
        <v>0</v>
      </c>
      <c r="I49" s="1308"/>
    </row>
    <row r="50" spans="2:9" s="463" customFormat="1" ht="12.75">
      <c r="B50" s="1268" t="s">
        <v>46</v>
      </c>
      <c r="C50" s="1269"/>
      <c r="D50" s="1270"/>
      <c r="E50" s="1271"/>
      <c r="F50" s="1303"/>
      <c r="G50" s="1304"/>
      <c r="H50" s="1270"/>
      <c r="I50" s="1271"/>
    </row>
    <row r="51" spans="2:9" s="463" customFormat="1" ht="13.5" thickBot="1">
      <c r="B51" s="1290"/>
      <c r="C51" s="1291"/>
      <c r="D51" s="1262"/>
      <c r="E51" s="1263"/>
      <c r="F51" s="1300"/>
      <c r="G51" s="1301"/>
      <c r="H51" s="1302"/>
      <c r="I51" s="1263"/>
    </row>
    <row r="52" spans="2:9" s="463" customFormat="1" ht="20.25" customHeight="1">
      <c r="B52" s="1282" t="s">
        <v>892</v>
      </c>
      <c r="C52" s="1283"/>
      <c r="D52" s="1284">
        <f>SUM(D53)</f>
        <v>0</v>
      </c>
      <c r="E52" s="1285"/>
      <c r="F52" s="1278" t="s">
        <v>749</v>
      </c>
      <c r="G52" s="1279"/>
      <c r="H52" s="1280">
        <f>SUM(H53:H55)</f>
        <v>0</v>
      </c>
      <c r="I52" s="1281"/>
    </row>
    <row r="53" spans="2:9" s="463" customFormat="1" ht="13.5" thickBot="1">
      <c r="B53" s="1290"/>
      <c r="C53" s="1291"/>
      <c r="D53" s="1262"/>
      <c r="E53" s="1263"/>
      <c r="F53" s="1268" t="s">
        <v>731</v>
      </c>
      <c r="G53" s="1269"/>
      <c r="H53" s="1270"/>
      <c r="I53" s="1271"/>
    </row>
    <row r="54" spans="2:9" s="463" customFormat="1" ht="20.25" customHeight="1">
      <c r="B54" s="1296" t="s">
        <v>893</v>
      </c>
      <c r="C54" s="1297"/>
      <c r="D54" s="1284">
        <f>SUM(D55)</f>
        <v>0</v>
      </c>
      <c r="E54" s="1285"/>
      <c r="F54" s="1298" t="s">
        <v>45</v>
      </c>
      <c r="G54" s="1299"/>
      <c r="H54" s="1270"/>
      <c r="I54" s="1271"/>
    </row>
    <row r="55" spans="2:9" s="463" customFormat="1" ht="13.5" thickBot="1">
      <c r="B55" s="1290"/>
      <c r="C55" s="1291"/>
      <c r="D55" s="1262"/>
      <c r="E55" s="1263"/>
      <c r="F55" s="1300"/>
      <c r="G55" s="1301"/>
      <c r="H55" s="1302"/>
      <c r="I55" s="1263"/>
    </row>
    <row r="56" spans="2:9" s="463" customFormat="1" ht="21" customHeight="1" thickBot="1">
      <c r="B56" s="1282" t="s">
        <v>894</v>
      </c>
      <c r="C56" s="1283"/>
      <c r="D56" s="1284">
        <f>SUM(D57)</f>
        <v>0</v>
      </c>
      <c r="E56" s="1285"/>
      <c r="F56" s="1286" t="s">
        <v>898</v>
      </c>
      <c r="G56" s="1287"/>
      <c r="H56" s="1288"/>
      <c r="I56" s="1289"/>
    </row>
    <row r="57" spans="2:9" s="463" customFormat="1" ht="13.5" thickBot="1">
      <c r="B57" s="1290"/>
      <c r="C57" s="1291"/>
      <c r="D57" s="1262"/>
      <c r="E57" s="1263"/>
      <c r="F57" s="1292" t="s">
        <v>900</v>
      </c>
      <c r="G57" s="1293"/>
      <c r="H57" s="1294"/>
      <c r="I57" s="1295"/>
    </row>
    <row r="58" spans="2:9" s="463" customFormat="1" ht="16.5" customHeight="1" thickBot="1">
      <c r="B58" s="1272" t="s">
        <v>735</v>
      </c>
      <c r="C58" s="1273"/>
      <c r="D58" s="1274">
        <f>SUM(D29,D34,D39,D45,D49,D52,D54,D56,)</f>
        <v>0</v>
      </c>
      <c r="E58" s="1257"/>
      <c r="F58" s="1275" t="s">
        <v>736</v>
      </c>
      <c r="G58" s="1276"/>
      <c r="H58" s="1274">
        <f>SUM(H29+H33+H52+H56+H57)</f>
        <v>0</v>
      </c>
      <c r="I58" s="1257"/>
    </row>
    <row r="59" spans="2:9" s="463" customFormat="1" ht="18.75" customHeight="1" thickBot="1">
      <c r="B59" s="1277" t="str">
        <f>IF(D58=H58,"Equilibre des charges et des produits","Attention à l'équilibre des charges et des produits")</f>
        <v>Equilibre des charges et des produits</v>
      </c>
      <c r="C59" s="1266"/>
      <c r="D59" s="1266"/>
      <c r="E59" s="1266"/>
      <c r="F59" s="1266"/>
      <c r="G59" s="1266"/>
      <c r="H59" s="1266"/>
      <c r="I59" s="1267"/>
    </row>
    <row r="60" spans="2:9" s="463" customFormat="1" ht="23.25" customHeight="1">
      <c r="B60" s="1278" t="s">
        <v>935</v>
      </c>
      <c r="C60" s="1279"/>
      <c r="D60" s="1280">
        <f>SUM(D61:D63)</f>
        <v>0</v>
      </c>
      <c r="E60" s="1281"/>
      <c r="F60" s="1278" t="s">
        <v>32</v>
      </c>
      <c r="G60" s="1279"/>
      <c r="H60" s="1280">
        <f>SUM(H61:H63)</f>
        <v>0</v>
      </c>
      <c r="I60" s="1281"/>
    </row>
    <row r="61" spans="2:9" s="463" customFormat="1" ht="12.75">
      <c r="B61" s="1268" t="s">
        <v>690</v>
      </c>
      <c r="C61" s="1269"/>
      <c r="D61" s="1270"/>
      <c r="E61" s="1271"/>
      <c r="F61" s="1268" t="s">
        <v>691</v>
      </c>
      <c r="G61" s="1269"/>
      <c r="H61" s="1270"/>
      <c r="I61" s="1271"/>
    </row>
    <row r="62" spans="2:9" s="463" customFormat="1" ht="12.75">
      <c r="B62" s="1268" t="s">
        <v>739</v>
      </c>
      <c r="C62" s="1269"/>
      <c r="D62" s="1270"/>
      <c r="E62" s="1271"/>
      <c r="F62" s="1268" t="s">
        <v>740</v>
      </c>
      <c r="G62" s="1269"/>
      <c r="H62" s="1270"/>
      <c r="I62" s="1271"/>
    </row>
    <row r="63" spans="2:9" s="463" customFormat="1" ht="13.5" thickBot="1">
      <c r="B63" s="1260" t="s">
        <v>741</v>
      </c>
      <c r="C63" s="1261"/>
      <c r="D63" s="1262"/>
      <c r="E63" s="1263"/>
      <c r="F63" s="1260" t="s">
        <v>742</v>
      </c>
      <c r="G63" s="1261"/>
      <c r="H63" s="1262"/>
      <c r="I63" s="1263"/>
    </row>
    <row r="64" spans="2:9" s="463" customFormat="1" ht="18.75" customHeight="1" thickBot="1">
      <c r="B64" s="1264" t="str">
        <f>IF(D60=H60,"Equilibre des contributions volontaires","Attention à l'équilibre des contributions volontaires")</f>
        <v>Equilibre des contributions volontaires</v>
      </c>
      <c r="C64" s="1265"/>
      <c r="D64" s="1265"/>
      <c r="E64" s="1265"/>
      <c r="F64" s="1266"/>
      <c r="G64" s="1266"/>
      <c r="H64" s="1266"/>
      <c r="I64" s="1267"/>
    </row>
    <row r="65" spans="2:9" s="463" customFormat="1" ht="21" customHeight="1" thickBot="1">
      <c r="B65" s="1258" t="s">
        <v>743</v>
      </c>
      <c r="C65" s="1259"/>
      <c r="D65" s="1256">
        <f>SUM(D58,D60)</f>
        <v>0</v>
      </c>
      <c r="E65" s="1257"/>
      <c r="F65" s="1258" t="s">
        <v>744</v>
      </c>
      <c r="G65" s="1259"/>
      <c r="H65" s="1256">
        <f>SUM(H60,H58)</f>
        <v>0</v>
      </c>
      <c r="I65" s="1257"/>
    </row>
    <row r="66" spans="2:5" s="463" customFormat="1" ht="5.25" customHeight="1" thickBot="1">
      <c r="B66" s="787"/>
      <c r="C66" s="787"/>
      <c r="D66" s="787"/>
      <c r="E66" s="787"/>
    </row>
    <row r="67" spans="2:9" s="463" customFormat="1" ht="21" customHeight="1" thickBot="1">
      <c r="B67" s="1252" t="str">
        <f>IF(D65=H65,"Budget Equilibré","Attention Budget Déséquilibré")</f>
        <v>Budget Equilibré</v>
      </c>
      <c r="C67" s="1253"/>
      <c r="D67" s="1253"/>
      <c r="E67" s="1253"/>
      <c r="F67" s="1253"/>
      <c r="G67" s="1253"/>
      <c r="H67" s="1253"/>
      <c r="I67" s="1254"/>
    </row>
    <row r="68" spans="2:9" ht="12.75">
      <c r="B68" s="598"/>
      <c r="C68" s="599"/>
      <c r="D68" s="599"/>
      <c r="E68" s="599"/>
      <c r="F68" s="599"/>
      <c r="G68" s="599"/>
      <c r="H68" s="599"/>
      <c r="I68" s="599"/>
    </row>
    <row r="69" spans="2:9" ht="12.75">
      <c r="B69" s="504" t="s">
        <v>793</v>
      </c>
      <c r="C69" s="491"/>
      <c r="D69" s="491"/>
      <c r="E69" s="491"/>
      <c r="F69" s="600"/>
      <c r="G69" s="600"/>
      <c r="H69" s="463"/>
      <c r="I69" s="463"/>
    </row>
    <row r="70" spans="2:9" ht="26.25" customHeight="1">
      <c r="B70" s="1255" t="s">
        <v>526</v>
      </c>
      <c r="C70" s="1255"/>
      <c r="D70" s="1255"/>
      <c r="E70" s="1255"/>
      <c r="F70" s="1255"/>
      <c r="G70" s="1255"/>
      <c r="H70" s="1255"/>
      <c r="I70" s="1255"/>
    </row>
    <row r="71" ht="12" customHeight="1">
      <c r="B71" s="601"/>
    </row>
    <row r="72" spans="2:9" ht="30">
      <c r="B72" s="587" t="str">
        <f>'Modif dossier'!$C$27</f>
        <v>ACTION 2 réalisée en 2012</v>
      </c>
      <c r="C72" s="472"/>
      <c r="D72" s="472"/>
      <c r="E72" s="472"/>
      <c r="F72" s="472"/>
      <c r="G72" s="472"/>
      <c r="H72" s="588"/>
      <c r="I72" s="589"/>
    </row>
    <row r="73" spans="2:9" ht="8.25" customHeight="1">
      <c r="B73" s="585"/>
      <c r="C73" s="469"/>
      <c r="D73" s="469"/>
      <c r="E73" s="469"/>
      <c r="F73" s="469"/>
      <c r="G73" s="469"/>
      <c r="H73" s="469"/>
      <c r="I73" s="470"/>
    </row>
    <row r="74" spans="2:9" ht="12.75">
      <c r="B74" s="529" t="s">
        <v>772</v>
      </c>
      <c r="C74" s="586"/>
      <c r="D74" s="586"/>
      <c r="E74" s="586"/>
      <c r="F74" s="586"/>
      <c r="G74" s="586"/>
      <c r="H74" s="586"/>
      <c r="I74" s="586"/>
    </row>
    <row r="75" spans="2:9" ht="12.75">
      <c r="B75" s="1203" t="s">
        <v>1008</v>
      </c>
      <c r="C75" s="1341"/>
      <c r="D75" s="1341"/>
      <c r="E75" s="1341"/>
      <c r="F75" s="1341"/>
      <c r="G75" s="1341"/>
      <c r="H75" s="1341"/>
      <c r="I75" s="1342"/>
    </row>
    <row r="76" spans="2:9" ht="3.75" customHeight="1">
      <c r="B76" s="1343"/>
      <c r="C76" s="1344"/>
      <c r="D76" s="1344"/>
      <c r="E76" s="1344"/>
      <c r="F76" s="1344"/>
      <c r="G76" s="1344"/>
      <c r="H76" s="1344"/>
      <c r="I76" s="1345"/>
    </row>
    <row r="77" spans="2:9" ht="8.25" customHeight="1">
      <c r="B77" s="590"/>
      <c r="C77" s="590"/>
      <c r="D77" s="590"/>
      <c r="E77" s="590"/>
      <c r="F77" s="590"/>
      <c r="G77" s="590"/>
      <c r="H77" s="590"/>
      <c r="I77" s="590"/>
    </row>
    <row r="78" s="586" customFormat="1" ht="12.75">
      <c r="B78" s="529" t="s">
        <v>855</v>
      </c>
    </row>
    <row r="79" spans="2:9" s="586" customFormat="1" ht="12.75">
      <c r="B79" s="1203"/>
      <c r="C79" s="1341"/>
      <c r="D79" s="1341"/>
      <c r="E79" s="1341"/>
      <c r="F79" s="1341"/>
      <c r="G79" s="1341"/>
      <c r="H79" s="1341"/>
      <c r="I79" s="1342"/>
    </row>
    <row r="80" spans="2:9" s="586" customFormat="1" ht="59.25" customHeight="1">
      <c r="B80" s="1346"/>
      <c r="C80" s="1347"/>
      <c r="D80" s="1347"/>
      <c r="E80" s="1347"/>
      <c r="F80" s="1347"/>
      <c r="G80" s="1347"/>
      <c r="H80" s="1347"/>
      <c r="I80" s="1348"/>
    </row>
    <row r="81" spans="2:9" s="586" customFormat="1" ht="108" customHeight="1">
      <c r="B81" s="1343"/>
      <c r="C81" s="1344"/>
      <c r="D81" s="1344"/>
      <c r="E81" s="1344"/>
      <c r="F81" s="1344"/>
      <c r="G81" s="1344"/>
      <c r="H81" s="1344"/>
      <c r="I81" s="1345"/>
    </row>
    <row r="82" spans="2:5" s="463" customFormat="1" ht="24" customHeight="1">
      <c r="B82" s="489" t="s">
        <v>1005</v>
      </c>
      <c r="C82" s="479"/>
      <c r="D82" s="479"/>
      <c r="E82" s="479"/>
    </row>
    <row r="83" spans="2:9" s="463" customFormat="1" ht="81.75" customHeight="1">
      <c r="B83" s="1349"/>
      <c r="C83" s="1350"/>
      <c r="D83" s="1350"/>
      <c r="E83" s="1350"/>
      <c r="F83" s="1350"/>
      <c r="G83" s="1350"/>
      <c r="H83" s="1350"/>
      <c r="I83" s="1351"/>
    </row>
    <row r="84" spans="2:10" s="463" customFormat="1" ht="15" customHeight="1">
      <c r="B84" s="591"/>
      <c r="J84" s="591"/>
    </row>
    <row r="85" spans="2:9" s="463" customFormat="1" ht="12.75">
      <c r="B85" s="592" t="s">
        <v>756</v>
      </c>
      <c r="H85" s="475" t="s">
        <v>836</v>
      </c>
      <c r="I85" s="593"/>
    </row>
    <row r="86" s="463" customFormat="1" ht="6.75" customHeight="1"/>
    <row r="87" spans="2:9" s="463" customFormat="1" ht="15.75">
      <c r="B87" s="594"/>
      <c r="H87" s="475" t="s">
        <v>759</v>
      </c>
      <c r="I87" s="509"/>
    </row>
    <row r="88" spans="2:9" s="463" customFormat="1" ht="6.75" customHeight="1">
      <c r="B88" s="594"/>
      <c r="H88" s="475"/>
      <c r="I88" s="475"/>
    </row>
    <row r="89" spans="2:9" s="463" customFormat="1" ht="15.75">
      <c r="B89" s="594"/>
      <c r="H89" s="475" t="s">
        <v>835</v>
      </c>
      <c r="I89" s="595">
        <f>SUM(I85,I87)</f>
        <v>0</v>
      </c>
    </row>
    <row r="90" spans="2:5" s="463" customFormat="1" ht="7.5" customHeight="1">
      <c r="B90" s="594"/>
      <c r="C90" s="596"/>
      <c r="D90" s="597"/>
      <c r="E90" s="594"/>
    </row>
    <row r="91" spans="2:9" s="463" customFormat="1" ht="21" customHeight="1">
      <c r="B91" s="594"/>
      <c r="D91" s="475" t="s">
        <v>757</v>
      </c>
      <c r="E91" s="1352"/>
      <c r="F91" s="1353"/>
      <c r="G91" s="1353"/>
      <c r="H91" s="1353"/>
      <c r="I91" s="1354"/>
    </row>
    <row r="92" spans="2:9" s="463" customFormat="1" ht="21" customHeight="1">
      <c r="B92" s="594"/>
      <c r="D92" s="475"/>
      <c r="E92" s="862"/>
      <c r="F92" s="862"/>
      <c r="G92" s="862"/>
      <c r="H92" s="862"/>
      <c r="I92" s="862"/>
    </row>
    <row r="93" spans="2:9" s="463" customFormat="1" ht="15" customHeight="1" thickBot="1">
      <c r="B93" s="1355" t="s">
        <v>511</v>
      </c>
      <c r="C93" s="1355"/>
      <c r="D93" s="1355"/>
      <c r="E93" s="1355"/>
      <c r="F93" s="1355"/>
      <c r="G93" s="1355"/>
      <c r="H93" s="1355"/>
      <c r="I93" s="1355"/>
    </row>
    <row r="94" spans="2:9" s="463" customFormat="1" ht="19.5" customHeight="1" thickBot="1">
      <c r="B94" s="1328" t="str">
        <f>'Modif dossier'!$C$28</f>
        <v>Budget réalisé de l'action 2</v>
      </c>
      <c r="C94" s="1329"/>
      <c r="D94" s="1329"/>
      <c r="E94" s="1329"/>
      <c r="F94" s="1329"/>
      <c r="G94" s="1329"/>
      <c r="H94" s="1329"/>
      <c r="I94" s="1330"/>
    </row>
    <row r="95" spans="2:9" s="463" customFormat="1" ht="27" customHeight="1" thickBot="1">
      <c r="B95" s="1331" t="s">
        <v>1004</v>
      </c>
      <c r="C95" s="1332"/>
      <c r="D95" s="1333" t="s">
        <v>692</v>
      </c>
      <c r="E95" s="1334"/>
      <c r="F95" s="1335" t="s">
        <v>693</v>
      </c>
      <c r="G95" s="1336"/>
      <c r="H95" s="1333" t="s">
        <v>692</v>
      </c>
      <c r="I95" s="1334"/>
    </row>
    <row r="96" spans="2:9" s="463" customFormat="1" ht="27.75" customHeight="1">
      <c r="B96" s="1309" t="s">
        <v>694</v>
      </c>
      <c r="C96" s="1310"/>
      <c r="D96" s="1337">
        <f>SUM(D97:D100)</f>
        <v>0</v>
      </c>
      <c r="E96" s="1338"/>
      <c r="F96" s="1339" t="s">
        <v>695</v>
      </c>
      <c r="G96" s="1340"/>
      <c r="H96" s="1337">
        <f>SUM(H97:H99)</f>
        <v>0</v>
      </c>
      <c r="I96" s="1338"/>
    </row>
    <row r="97" spans="2:9" s="463" customFormat="1" ht="12.75">
      <c r="B97" s="1268" t="s">
        <v>746</v>
      </c>
      <c r="C97" s="1318"/>
      <c r="D97" s="1270"/>
      <c r="E97" s="1271"/>
      <c r="F97" s="1322" t="s">
        <v>697</v>
      </c>
      <c r="G97" s="1323"/>
      <c r="H97" s="1324"/>
      <c r="I97" s="1325"/>
    </row>
    <row r="98" spans="2:9" s="463" customFormat="1" ht="12.75">
      <c r="B98" s="1268" t="s">
        <v>684</v>
      </c>
      <c r="C98" s="1318"/>
      <c r="D98" s="1270"/>
      <c r="E98" s="1271"/>
      <c r="F98" s="1303"/>
      <c r="G98" s="1304"/>
      <c r="H98" s="1326"/>
      <c r="I98" s="1327"/>
    </row>
    <row r="99" spans="2:9" s="463" customFormat="1" ht="13.5" thickBot="1">
      <c r="B99" s="1303"/>
      <c r="C99" s="1318"/>
      <c r="D99" s="1270"/>
      <c r="E99" s="1271"/>
      <c r="F99" s="1319"/>
      <c r="G99" s="1320"/>
      <c r="H99" s="1262"/>
      <c r="I99" s="1263"/>
    </row>
    <row r="100" spans="2:9" s="463" customFormat="1" ht="13.5" thickBot="1">
      <c r="B100" s="1290"/>
      <c r="C100" s="1321"/>
      <c r="D100" s="1262"/>
      <c r="E100" s="1263"/>
      <c r="F100" s="864" t="s">
        <v>747</v>
      </c>
      <c r="G100" s="863"/>
      <c r="H100" s="1280">
        <f>SUM(H101,H105,H106,H107,H111,H114,H115,H116)</f>
        <v>0</v>
      </c>
      <c r="I100" s="1281"/>
    </row>
    <row r="101" spans="2:9" s="463" customFormat="1" ht="12.75">
      <c r="B101" s="1309" t="s">
        <v>704</v>
      </c>
      <c r="C101" s="1315"/>
      <c r="D101" s="1280">
        <f>SUM(D102:D105)</f>
        <v>0</v>
      </c>
      <c r="E101" s="1281"/>
      <c r="F101" s="1305" t="s">
        <v>36</v>
      </c>
      <c r="G101" s="1306"/>
      <c r="H101" s="1307">
        <f>SUM(H102:H104)</f>
        <v>0</v>
      </c>
      <c r="I101" s="1308"/>
    </row>
    <row r="102" spans="2:9" s="463" customFormat="1" ht="12.75">
      <c r="B102" s="1268" t="s">
        <v>685</v>
      </c>
      <c r="C102" s="1269"/>
      <c r="D102" s="1270"/>
      <c r="E102" s="1271"/>
      <c r="F102" s="1316" t="str">
        <f>'Modif dossier'!$C$24</f>
        <v>CNDS 2012</v>
      </c>
      <c r="G102" s="1317"/>
      <c r="H102" s="1270"/>
      <c r="I102" s="1271"/>
    </row>
    <row r="103" spans="2:9" s="463" customFormat="1" ht="12.75">
      <c r="B103" s="1268" t="s">
        <v>686</v>
      </c>
      <c r="C103" s="1269"/>
      <c r="D103" s="1270"/>
      <c r="E103" s="1271"/>
      <c r="F103" s="1303"/>
      <c r="G103" s="1304"/>
      <c r="H103" s="1270"/>
      <c r="I103" s="1271"/>
    </row>
    <row r="104" spans="2:9" s="463" customFormat="1" ht="12.75">
      <c r="B104" s="1268" t="s">
        <v>687</v>
      </c>
      <c r="C104" s="1269"/>
      <c r="D104" s="1270"/>
      <c r="E104" s="1271"/>
      <c r="F104" s="1303"/>
      <c r="G104" s="1304"/>
      <c r="H104" s="1270"/>
      <c r="I104" s="1271"/>
    </row>
    <row r="105" spans="2:9" s="463" customFormat="1" ht="13.5" thickBot="1">
      <c r="B105" s="1290"/>
      <c r="C105" s="1291"/>
      <c r="D105" s="1262"/>
      <c r="E105" s="1263"/>
      <c r="F105" s="1305" t="s">
        <v>35</v>
      </c>
      <c r="G105" s="1306"/>
      <c r="H105" s="1270"/>
      <c r="I105" s="1271"/>
    </row>
    <row r="106" spans="2:9" s="463" customFormat="1" ht="12.75">
      <c r="B106" s="1309" t="s">
        <v>710</v>
      </c>
      <c r="C106" s="1310"/>
      <c r="D106" s="1280">
        <f>SUM(D107:D111)</f>
        <v>0</v>
      </c>
      <c r="E106" s="1281"/>
      <c r="F106" s="1305" t="s">
        <v>34</v>
      </c>
      <c r="G106" s="1306"/>
      <c r="H106" s="1270"/>
      <c r="I106" s="1271"/>
    </row>
    <row r="107" spans="2:9" s="463" customFormat="1" ht="19.5" customHeight="1">
      <c r="B107" s="1268" t="s">
        <v>688</v>
      </c>
      <c r="C107" s="1269"/>
      <c r="D107" s="1270"/>
      <c r="E107" s="1271"/>
      <c r="F107" s="1313" t="s">
        <v>359</v>
      </c>
      <c r="G107" s="1314"/>
      <c r="H107" s="1307">
        <f>SUM(H108:H110)</f>
        <v>0</v>
      </c>
      <c r="I107" s="1308"/>
    </row>
    <row r="108" spans="2:9" s="463" customFormat="1" ht="12.75">
      <c r="B108" s="1268" t="s">
        <v>689</v>
      </c>
      <c r="C108" s="1269"/>
      <c r="D108" s="1270"/>
      <c r="E108" s="1271"/>
      <c r="F108" s="1303"/>
      <c r="G108" s="1304"/>
      <c r="H108" s="1270"/>
      <c r="I108" s="1271"/>
    </row>
    <row r="109" spans="2:9" s="463" customFormat="1" ht="12.75">
      <c r="B109" s="1268" t="s">
        <v>717</v>
      </c>
      <c r="C109" s="1269"/>
      <c r="D109" s="1270"/>
      <c r="E109" s="1271"/>
      <c r="F109" s="1303"/>
      <c r="G109" s="1304"/>
      <c r="H109" s="1270"/>
      <c r="I109" s="1271"/>
    </row>
    <row r="110" spans="2:9" s="463" customFormat="1" ht="12.75">
      <c r="B110" s="1268" t="s">
        <v>718</v>
      </c>
      <c r="C110" s="1269"/>
      <c r="D110" s="1270"/>
      <c r="E110" s="1271"/>
      <c r="F110" s="1303"/>
      <c r="G110" s="1304"/>
      <c r="H110" s="1270"/>
      <c r="I110" s="1271"/>
    </row>
    <row r="111" spans="2:9" s="463" customFormat="1" ht="13.5" thickBot="1">
      <c r="B111" s="1290"/>
      <c r="C111" s="1291"/>
      <c r="D111" s="1262"/>
      <c r="E111" s="1263"/>
      <c r="F111" s="1250" t="s">
        <v>33</v>
      </c>
      <c r="G111" s="1251"/>
      <c r="H111" s="1307">
        <f>SUM(H112:H113)</f>
        <v>0</v>
      </c>
      <c r="I111" s="1308"/>
    </row>
    <row r="112" spans="2:9" s="463" customFormat="1" ht="12.75">
      <c r="B112" s="1309" t="s">
        <v>723</v>
      </c>
      <c r="C112" s="1310"/>
      <c r="D112" s="1280">
        <f>SUM(D113:D115)</f>
        <v>0</v>
      </c>
      <c r="E112" s="1281"/>
      <c r="F112" s="1303"/>
      <c r="G112" s="1304"/>
      <c r="H112" s="1270"/>
      <c r="I112" s="1271"/>
    </row>
    <row r="113" spans="2:9" s="463" customFormat="1" ht="12.75">
      <c r="B113" s="1268" t="s">
        <v>724</v>
      </c>
      <c r="C113" s="1269"/>
      <c r="D113" s="1270"/>
      <c r="E113" s="1271"/>
      <c r="F113" s="1303"/>
      <c r="G113" s="1304"/>
      <c r="H113" s="1270"/>
      <c r="I113" s="1271"/>
    </row>
    <row r="114" spans="2:9" s="463" customFormat="1" ht="12.75">
      <c r="B114" s="1268" t="s">
        <v>726</v>
      </c>
      <c r="C114" s="1269"/>
      <c r="D114" s="1270"/>
      <c r="E114" s="1271"/>
      <c r="F114" s="1305" t="s">
        <v>37</v>
      </c>
      <c r="G114" s="1306"/>
      <c r="H114" s="1270"/>
      <c r="I114" s="1271"/>
    </row>
    <row r="115" spans="2:9" s="463" customFormat="1" ht="13.5" thickBot="1">
      <c r="B115" s="1260" t="s">
        <v>727</v>
      </c>
      <c r="C115" s="1261"/>
      <c r="D115" s="1262"/>
      <c r="E115" s="1263"/>
      <c r="F115" s="1305" t="s">
        <v>38</v>
      </c>
      <c r="G115" s="1306"/>
      <c r="H115" s="1270"/>
      <c r="I115" s="1271"/>
    </row>
    <row r="116" spans="2:9" s="463" customFormat="1" ht="23.25" customHeight="1">
      <c r="B116" s="1278" t="s">
        <v>891</v>
      </c>
      <c r="C116" s="1279"/>
      <c r="D116" s="1280">
        <f>SUM(D117:D118)</f>
        <v>0</v>
      </c>
      <c r="E116" s="1281"/>
      <c r="F116" s="1305" t="s">
        <v>39</v>
      </c>
      <c r="G116" s="1306"/>
      <c r="H116" s="1307">
        <f>SUM(H117:H118)</f>
        <v>0</v>
      </c>
      <c r="I116" s="1308"/>
    </row>
    <row r="117" spans="2:9" s="463" customFormat="1" ht="12.75">
      <c r="B117" s="1268" t="s">
        <v>46</v>
      </c>
      <c r="C117" s="1269"/>
      <c r="D117" s="1270"/>
      <c r="E117" s="1271"/>
      <c r="F117" s="1303"/>
      <c r="G117" s="1304"/>
      <c r="H117" s="1270"/>
      <c r="I117" s="1271"/>
    </row>
    <row r="118" spans="2:9" s="463" customFormat="1" ht="13.5" thickBot="1">
      <c r="B118" s="1290"/>
      <c r="C118" s="1291"/>
      <c r="D118" s="1262"/>
      <c r="E118" s="1263"/>
      <c r="F118" s="1300"/>
      <c r="G118" s="1301"/>
      <c r="H118" s="1302"/>
      <c r="I118" s="1263"/>
    </row>
    <row r="119" spans="2:9" s="463" customFormat="1" ht="20.25" customHeight="1">
      <c r="B119" s="1282" t="s">
        <v>892</v>
      </c>
      <c r="C119" s="1283"/>
      <c r="D119" s="1284">
        <f>SUM(D120)</f>
        <v>0</v>
      </c>
      <c r="E119" s="1285"/>
      <c r="F119" s="1278" t="s">
        <v>749</v>
      </c>
      <c r="G119" s="1279"/>
      <c r="H119" s="1280">
        <f>SUM(H120:H122)</f>
        <v>0</v>
      </c>
      <c r="I119" s="1281"/>
    </row>
    <row r="120" spans="2:9" s="463" customFormat="1" ht="13.5" thickBot="1">
      <c r="B120" s="1290"/>
      <c r="C120" s="1291"/>
      <c r="D120" s="1262"/>
      <c r="E120" s="1263"/>
      <c r="F120" s="1268" t="s">
        <v>731</v>
      </c>
      <c r="G120" s="1269"/>
      <c r="H120" s="1270"/>
      <c r="I120" s="1271"/>
    </row>
    <row r="121" spans="2:9" s="463" customFormat="1" ht="20.25" customHeight="1">
      <c r="B121" s="1296" t="s">
        <v>893</v>
      </c>
      <c r="C121" s="1297"/>
      <c r="D121" s="1284">
        <f>SUM(D122)</f>
        <v>0</v>
      </c>
      <c r="E121" s="1285"/>
      <c r="F121" s="1298" t="s">
        <v>45</v>
      </c>
      <c r="G121" s="1299"/>
      <c r="H121" s="1270"/>
      <c r="I121" s="1271"/>
    </row>
    <row r="122" spans="2:9" s="463" customFormat="1" ht="13.5" thickBot="1">
      <c r="B122" s="1290"/>
      <c r="C122" s="1291"/>
      <c r="D122" s="1262"/>
      <c r="E122" s="1263"/>
      <c r="F122" s="1300"/>
      <c r="G122" s="1301"/>
      <c r="H122" s="1302"/>
      <c r="I122" s="1263"/>
    </row>
    <row r="123" spans="2:9" s="463" customFormat="1" ht="21" customHeight="1" thickBot="1">
      <c r="B123" s="1282" t="s">
        <v>894</v>
      </c>
      <c r="C123" s="1283"/>
      <c r="D123" s="1284">
        <f>SUM(D124)</f>
        <v>0</v>
      </c>
      <c r="E123" s="1285"/>
      <c r="F123" s="1286" t="s">
        <v>898</v>
      </c>
      <c r="G123" s="1287"/>
      <c r="H123" s="1288"/>
      <c r="I123" s="1289"/>
    </row>
    <row r="124" spans="2:9" s="463" customFormat="1" ht="13.5" thickBot="1">
      <c r="B124" s="1290"/>
      <c r="C124" s="1291"/>
      <c r="D124" s="1262"/>
      <c r="E124" s="1263"/>
      <c r="F124" s="1292" t="s">
        <v>900</v>
      </c>
      <c r="G124" s="1293"/>
      <c r="H124" s="1294"/>
      <c r="I124" s="1295"/>
    </row>
    <row r="125" spans="2:9" s="463" customFormat="1" ht="16.5" customHeight="1" thickBot="1">
      <c r="B125" s="1272" t="s">
        <v>735</v>
      </c>
      <c r="C125" s="1273"/>
      <c r="D125" s="1274">
        <f>SUM(D96,D101,D106,D112,D116,D119,D121,D123,)</f>
        <v>0</v>
      </c>
      <c r="E125" s="1257"/>
      <c r="F125" s="1275" t="s">
        <v>736</v>
      </c>
      <c r="G125" s="1276"/>
      <c r="H125" s="1274">
        <f>SUM(H96+H100+H119+H123+H124)</f>
        <v>0</v>
      </c>
      <c r="I125" s="1257"/>
    </row>
    <row r="126" spans="2:9" s="463" customFormat="1" ht="18.75" customHeight="1" thickBot="1">
      <c r="B126" s="1277" t="str">
        <f>IF(D125=H125,"Equilibre des charges et des produits","Attention à l'équilibre des charges et des produits")</f>
        <v>Equilibre des charges et des produits</v>
      </c>
      <c r="C126" s="1266"/>
      <c r="D126" s="1266"/>
      <c r="E126" s="1266"/>
      <c r="F126" s="1266"/>
      <c r="G126" s="1266"/>
      <c r="H126" s="1266"/>
      <c r="I126" s="1267"/>
    </row>
    <row r="127" spans="2:9" s="463" customFormat="1" ht="23.25" customHeight="1">
      <c r="B127" s="1278" t="s">
        <v>935</v>
      </c>
      <c r="C127" s="1279"/>
      <c r="D127" s="1280">
        <f>SUM(D128:D130)</f>
        <v>0</v>
      </c>
      <c r="E127" s="1281"/>
      <c r="F127" s="1278" t="s">
        <v>32</v>
      </c>
      <c r="G127" s="1279"/>
      <c r="H127" s="1280">
        <f>SUM(H128:H130)</f>
        <v>0</v>
      </c>
      <c r="I127" s="1281"/>
    </row>
    <row r="128" spans="2:9" s="463" customFormat="1" ht="12.75">
      <c r="B128" s="1268" t="s">
        <v>690</v>
      </c>
      <c r="C128" s="1269"/>
      <c r="D128" s="1270"/>
      <c r="E128" s="1271"/>
      <c r="F128" s="1268" t="s">
        <v>691</v>
      </c>
      <c r="G128" s="1269"/>
      <c r="H128" s="1270"/>
      <c r="I128" s="1271"/>
    </row>
    <row r="129" spans="2:9" s="463" customFormat="1" ht="12.75">
      <c r="B129" s="1268" t="s">
        <v>739</v>
      </c>
      <c r="C129" s="1269"/>
      <c r="D129" s="1270"/>
      <c r="E129" s="1271"/>
      <c r="F129" s="1268" t="s">
        <v>740</v>
      </c>
      <c r="G129" s="1269"/>
      <c r="H129" s="1270"/>
      <c r="I129" s="1271"/>
    </row>
    <row r="130" spans="2:9" s="463" customFormat="1" ht="13.5" thickBot="1">
      <c r="B130" s="1260" t="s">
        <v>741</v>
      </c>
      <c r="C130" s="1261"/>
      <c r="D130" s="1262"/>
      <c r="E130" s="1263"/>
      <c r="F130" s="1260" t="s">
        <v>742</v>
      </c>
      <c r="G130" s="1261"/>
      <c r="H130" s="1262"/>
      <c r="I130" s="1263"/>
    </row>
    <row r="131" spans="2:9" s="463" customFormat="1" ht="18.75" customHeight="1" thickBot="1">
      <c r="B131" s="1264" t="str">
        <f>IF(D127=H127,"Equilibre des contributions volontaires","Attention à l'équilibre des contributions volontaires")</f>
        <v>Equilibre des contributions volontaires</v>
      </c>
      <c r="C131" s="1265"/>
      <c r="D131" s="1265"/>
      <c r="E131" s="1265"/>
      <c r="F131" s="1266"/>
      <c r="G131" s="1266"/>
      <c r="H131" s="1266"/>
      <c r="I131" s="1267"/>
    </row>
    <row r="132" spans="2:9" s="463" customFormat="1" ht="21" customHeight="1" thickBot="1">
      <c r="B132" s="1258" t="s">
        <v>743</v>
      </c>
      <c r="C132" s="1259"/>
      <c r="D132" s="1256">
        <f>SUM(D125,D127)</f>
        <v>0</v>
      </c>
      <c r="E132" s="1257"/>
      <c r="F132" s="1258" t="s">
        <v>744</v>
      </c>
      <c r="G132" s="1259"/>
      <c r="H132" s="1256">
        <f>SUM(H127,H125)</f>
        <v>0</v>
      </c>
      <c r="I132" s="1257"/>
    </row>
    <row r="133" spans="2:5" s="463" customFormat="1" ht="5.25" customHeight="1" thickBot="1">
      <c r="B133" s="787"/>
      <c r="C133" s="787"/>
      <c r="D133" s="787"/>
      <c r="E133" s="787"/>
    </row>
    <row r="134" spans="2:9" s="463" customFormat="1" ht="21" customHeight="1" thickBot="1">
      <c r="B134" s="1252" t="str">
        <f>IF(D132=H132,"Budget Equilibré","Attention Budget Déséquilibré")</f>
        <v>Budget Equilibré</v>
      </c>
      <c r="C134" s="1253"/>
      <c r="D134" s="1253"/>
      <c r="E134" s="1253"/>
      <c r="F134" s="1253"/>
      <c r="G134" s="1253"/>
      <c r="H134" s="1253"/>
      <c r="I134" s="1254"/>
    </row>
    <row r="135" spans="2:9" ht="12.75">
      <c r="B135" s="598"/>
      <c r="C135" s="599"/>
      <c r="D135" s="599"/>
      <c r="E135" s="599"/>
      <c r="F135" s="599"/>
      <c r="G135" s="599"/>
      <c r="H135" s="599"/>
      <c r="I135" s="599"/>
    </row>
    <row r="136" spans="2:9" ht="12.75">
      <c r="B136" s="504" t="s">
        <v>793</v>
      </c>
      <c r="C136" s="491"/>
      <c r="D136" s="491"/>
      <c r="E136" s="491"/>
      <c r="F136" s="600"/>
      <c r="G136" s="600"/>
      <c r="H136" s="463"/>
      <c r="I136" s="463"/>
    </row>
    <row r="137" spans="2:9" ht="26.25" customHeight="1">
      <c r="B137" s="1255" t="s">
        <v>526</v>
      </c>
      <c r="C137" s="1255"/>
      <c r="D137" s="1255"/>
      <c r="E137" s="1255"/>
      <c r="F137" s="1255"/>
      <c r="G137" s="1255"/>
      <c r="H137" s="1255"/>
      <c r="I137" s="1255"/>
    </row>
    <row r="138" ht="3.75" customHeight="1">
      <c r="B138" s="601"/>
    </row>
    <row r="139" spans="2:9" ht="30">
      <c r="B139" s="587" t="str">
        <f>'Modif dossier'!$C$29</f>
        <v>ACTION 3 réalisée en 2012</v>
      </c>
      <c r="C139" s="472"/>
      <c r="D139" s="472"/>
      <c r="E139" s="472"/>
      <c r="F139" s="472"/>
      <c r="G139" s="472"/>
      <c r="H139" s="588"/>
      <c r="I139" s="589"/>
    </row>
    <row r="140" spans="2:9" ht="8.25" customHeight="1">
      <c r="B140" s="585"/>
      <c r="C140" s="469"/>
      <c r="D140" s="469"/>
      <c r="E140" s="469"/>
      <c r="F140" s="469"/>
      <c r="G140" s="469"/>
      <c r="H140" s="469"/>
      <c r="I140" s="470"/>
    </row>
    <row r="141" spans="2:9" ht="12.75">
      <c r="B141" s="529" t="s">
        <v>772</v>
      </c>
      <c r="C141" s="586"/>
      <c r="D141" s="586"/>
      <c r="E141" s="586"/>
      <c r="F141" s="586"/>
      <c r="G141" s="586"/>
      <c r="H141" s="586"/>
      <c r="I141" s="586"/>
    </row>
    <row r="142" spans="2:9" ht="12.75">
      <c r="B142" s="1203"/>
      <c r="C142" s="1341"/>
      <c r="D142" s="1341"/>
      <c r="E142" s="1341"/>
      <c r="F142" s="1341"/>
      <c r="G142" s="1341"/>
      <c r="H142" s="1341"/>
      <c r="I142" s="1342"/>
    </row>
    <row r="143" spans="2:9" ht="12.75">
      <c r="B143" s="1343"/>
      <c r="C143" s="1344"/>
      <c r="D143" s="1344"/>
      <c r="E143" s="1344"/>
      <c r="F143" s="1344"/>
      <c r="G143" s="1344"/>
      <c r="H143" s="1344"/>
      <c r="I143" s="1345"/>
    </row>
    <row r="144" spans="2:9" ht="8.25" customHeight="1">
      <c r="B144" s="590"/>
      <c r="C144" s="590"/>
      <c r="D144" s="590"/>
      <c r="E144" s="590"/>
      <c r="F144" s="590"/>
      <c r="G144" s="590"/>
      <c r="H144" s="590"/>
      <c r="I144" s="590"/>
    </row>
    <row r="145" s="586" customFormat="1" ht="12.75">
      <c r="B145" s="529" t="s">
        <v>855</v>
      </c>
    </row>
    <row r="146" spans="2:9" s="586" customFormat="1" ht="12.75">
      <c r="B146" s="1203"/>
      <c r="C146" s="1341"/>
      <c r="D146" s="1341"/>
      <c r="E146" s="1341"/>
      <c r="F146" s="1341"/>
      <c r="G146" s="1341"/>
      <c r="H146" s="1341"/>
      <c r="I146" s="1342"/>
    </row>
    <row r="147" spans="2:9" s="586" customFormat="1" ht="59.25" customHeight="1">
      <c r="B147" s="1346"/>
      <c r="C147" s="1347"/>
      <c r="D147" s="1347"/>
      <c r="E147" s="1347"/>
      <c r="F147" s="1347"/>
      <c r="G147" s="1347"/>
      <c r="H147" s="1347"/>
      <c r="I147" s="1348"/>
    </row>
    <row r="148" spans="2:9" s="586" customFormat="1" ht="108" customHeight="1">
      <c r="B148" s="1343"/>
      <c r="C148" s="1344"/>
      <c r="D148" s="1344"/>
      <c r="E148" s="1344"/>
      <c r="F148" s="1344"/>
      <c r="G148" s="1344"/>
      <c r="H148" s="1344"/>
      <c r="I148" s="1345"/>
    </row>
    <row r="149" spans="2:5" s="463" customFormat="1" ht="24" customHeight="1">
      <c r="B149" s="489" t="s">
        <v>1005</v>
      </c>
      <c r="C149" s="479"/>
      <c r="D149" s="479"/>
      <c r="E149" s="479"/>
    </row>
    <row r="150" spans="2:9" s="463" customFormat="1" ht="81.75" customHeight="1">
      <c r="B150" s="1349"/>
      <c r="C150" s="1350"/>
      <c r="D150" s="1350"/>
      <c r="E150" s="1350"/>
      <c r="F150" s="1350"/>
      <c r="G150" s="1350"/>
      <c r="H150" s="1350"/>
      <c r="I150" s="1351"/>
    </row>
    <row r="151" spans="2:10" s="463" customFormat="1" ht="15" customHeight="1">
      <c r="B151" s="591"/>
      <c r="J151" s="591"/>
    </row>
    <row r="152" spans="2:9" s="463" customFormat="1" ht="12.75">
      <c r="B152" s="592" t="s">
        <v>756</v>
      </c>
      <c r="H152" s="475" t="s">
        <v>836</v>
      </c>
      <c r="I152" s="593"/>
    </row>
    <row r="153" s="463" customFormat="1" ht="6.75" customHeight="1"/>
    <row r="154" spans="2:9" s="463" customFormat="1" ht="15.75">
      <c r="B154" s="594"/>
      <c r="H154" s="475" t="s">
        <v>759</v>
      </c>
      <c r="I154" s="509"/>
    </row>
    <row r="155" spans="2:9" s="463" customFormat="1" ht="6.75" customHeight="1">
      <c r="B155" s="594"/>
      <c r="H155" s="475"/>
      <c r="I155" s="475"/>
    </row>
    <row r="156" spans="2:9" s="463" customFormat="1" ht="15.75">
      <c r="B156" s="594"/>
      <c r="H156" s="475" t="s">
        <v>835</v>
      </c>
      <c r="I156" s="595">
        <f>SUM(I152,I154)</f>
        <v>0</v>
      </c>
    </row>
    <row r="157" spans="2:5" s="463" customFormat="1" ht="7.5" customHeight="1">
      <c r="B157" s="594"/>
      <c r="C157" s="596"/>
      <c r="D157" s="597"/>
      <c r="E157" s="594"/>
    </row>
    <row r="158" spans="2:9" s="463" customFormat="1" ht="21" customHeight="1">
      <c r="B158" s="594"/>
      <c r="D158" s="475" t="s">
        <v>757</v>
      </c>
      <c r="E158" s="1352"/>
      <c r="F158" s="1353"/>
      <c r="G158" s="1353"/>
      <c r="H158" s="1353"/>
      <c r="I158" s="1354"/>
    </row>
    <row r="159" spans="2:9" s="463" customFormat="1" ht="21" customHeight="1">
      <c r="B159" s="594"/>
      <c r="D159" s="475"/>
      <c r="E159" s="862"/>
      <c r="F159" s="862"/>
      <c r="G159" s="862"/>
      <c r="H159" s="862"/>
      <c r="I159" s="862"/>
    </row>
    <row r="160" spans="2:9" s="463" customFormat="1" ht="15" customHeight="1" thickBot="1">
      <c r="B160" s="1355" t="s">
        <v>511</v>
      </c>
      <c r="C160" s="1355"/>
      <c r="D160" s="1355"/>
      <c r="E160" s="1355"/>
      <c r="F160" s="1355"/>
      <c r="G160" s="1355"/>
      <c r="H160" s="1355"/>
      <c r="I160" s="1355"/>
    </row>
    <row r="161" spans="2:9" s="463" customFormat="1" ht="19.5" customHeight="1" thickBot="1">
      <c r="B161" s="1328" t="str">
        <f>'Modif dossier'!$C$30</f>
        <v>Budget réalisé de l'action 3</v>
      </c>
      <c r="C161" s="1329"/>
      <c r="D161" s="1329"/>
      <c r="E161" s="1329"/>
      <c r="F161" s="1329"/>
      <c r="G161" s="1329"/>
      <c r="H161" s="1329"/>
      <c r="I161" s="1330"/>
    </row>
    <row r="162" spans="2:9" s="463" customFormat="1" ht="27" customHeight="1" thickBot="1">
      <c r="B162" s="1331" t="s">
        <v>1004</v>
      </c>
      <c r="C162" s="1332"/>
      <c r="D162" s="1333" t="s">
        <v>692</v>
      </c>
      <c r="E162" s="1334"/>
      <c r="F162" s="1335" t="s">
        <v>693</v>
      </c>
      <c r="G162" s="1336"/>
      <c r="H162" s="1333" t="s">
        <v>692</v>
      </c>
      <c r="I162" s="1334"/>
    </row>
    <row r="163" spans="2:9" s="463" customFormat="1" ht="27.75" customHeight="1">
      <c r="B163" s="1309" t="s">
        <v>694</v>
      </c>
      <c r="C163" s="1310"/>
      <c r="D163" s="1337">
        <f>SUM(D164:D167)</f>
        <v>0</v>
      </c>
      <c r="E163" s="1338"/>
      <c r="F163" s="1339" t="s">
        <v>695</v>
      </c>
      <c r="G163" s="1340"/>
      <c r="H163" s="1337">
        <f>SUM(H164:H166)</f>
        <v>0</v>
      </c>
      <c r="I163" s="1338"/>
    </row>
    <row r="164" spans="2:9" s="463" customFormat="1" ht="12.75">
      <c r="B164" s="1268" t="s">
        <v>746</v>
      </c>
      <c r="C164" s="1318"/>
      <c r="D164" s="1270"/>
      <c r="E164" s="1271"/>
      <c r="F164" s="1322" t="s">
        <v>697</v>
      </c>
      <c r="G164" s="1323"/>
      <c r="H164" s="1324"/>
      <c r="I164" s="1325"/>
    </row>
    <row r="165" spans="2:9" s="463" customFormat="1" ht="12.75">
      <c r="B165" s="1268" t="s">
        <v>684</v>
      </c>
      <c r="C165" s="1318"/>
      <c r="D165" s="1270"/>
      <c r="E165" s="1271"/>
      <c r="F165" s="1303"/>
      <c r="G165" s="1304"/>
      <c r="H165" s="1326"/>
      <c r="I165" s="1327"/>
    </row>
    <row r="166" spans="2:9" s="463" customFormat="1" ht="13.5" thickBot="1">
      <c r="B166" s="1303"/>
      <c r="C166" s="1318"/>
      <c r="D166" s="1270"/>
      <c r="E166" s="1271"/>
      <c r="F166" s="1319"/>
      <c r="G166" s="1320"/>
      <c r="H166" s="1262"/>
      <c r="I166" s="1263"/>
    </row>
    <row r="167" spans="2:9" s="463" customFormat="1" ht="13.5" thickBot="1">
      <c r="B167" s="1290"/>
      <c r="C167" s="1321"/>
      <c r="D167" s="1262"/>
      <c r="E167" s="1263"/>
      <c r="F167" s="864" t="s">
        <v>747</v>
      </c>
      <c r="G167" s="863"/>
      <c r="H167" s="1280">
        <f>SUM(H168,H172,H173,H174,H178,H181,H182,H183)</f>
        <v>0</v>
      </c>
      <c r="I167" s="1281"/>
    </row>
    <row r="168" spans="2:9" s="463" customFormat="1" ht="12.75">
      <c r="B168" s="1309" t="s">
        <v>704</v>
      </c>
      <c r="C168" s="1315"/>
      <c r="D168" s="1280">
        <f>SUM(D169:D172)</f>
        <v>0</v>
      </c>
      <c r="E168" s="1281"/>
      <c r="F168" s="1250" t="s">
        <v>36</v>
      </c>
      <c r="G168" s="1251"/>
      <c r="H168" s="1307">
        <f>SUM(H169:H171)</f>
        <v>0</v>
      </c>
      <c r="I168" s="1308"/>
    </row>
    <row r="169" spans="2:9" s="463" customFormat="1" ht="12.75">
      <c r="B169" s="1268" t="s">
        <v>685</v>
      </c>
      <c r="C169" s="1269"/>
      <c r="D169" s="1270"/>
      <c r="E169" s="1271"/>
      <c r="F169" s="1316" t="str">
        <f>'Modif dossier'!$C$24</f>
        <v>CNDS 2012</v>
      </c>
      <c r="G169" s="1317"/>
      <c r="H169" s="1270"/>
      <c r="I169" s="1271"/>
    </row>
    <row r="170" spans="2:9" s="463" customFormat="1" ht="12.75">
      <c r="B170" s="1268" t="s">
        <v>686</v>
      </c>
      <c r="C170" s="1269"/>
      <c r="D170" s="1270"/>
      <c r="E170" s="1271"/>
      <c r="F170" s="1303"/>
      <c r="G170" s="1304"/>
      <c r="H170" s="1270"/>
      <c r="I170" s="1271"/>
    </row>
    <row r="171" spans="2:9" s="463" customFormat="1" ht="12.75">
      <c r="B171" s="1268" t="s">
        <v>687</v>
      </c>
      <c r="C171" s="1269"/>
      <c r="D171" s="1270"/>
      <c r="E171" s="1271"/>
      <c r="F171" s="1303"/>
      <c r="G171" s="1304"/>
      <c r="H171" s="1270"/>
      <c r="I171" s="1271"/>
    </row>
    <row r="172" spans="2:9" s="463" customFormat="1" ht="13.5" thickBot="1">
      <c r="B172" s="1290"/>
      <c r="C172" s="1291"/>
      <c r="D172" s="1262"/>
      <c r="E172" s="1263"/>
      <c r="F172" s="1305" t="s">
        <v>35</v>
      </c>
      <c r="G172" s="1306"/>
      <c r="H172" s="1270"/>
      <c r="I172" s="1271"/>
    </row>
    <row r="173" spans="2:9" s="463" customFormat="1" ht="12.75">
      <c r="B173" s="1309" t="s">
        <v>710</v>
      </c>
      <c r="C173" s="1310"/>
      <c r="D173" s="1280">
        <f>SUM(D174:D178)</f>
        <v>0</v>
      </c>
      <c r="E173" s="1281"/>
      <c r="F173" s="1305" t="s">
        <v>34</v>
      </c>
      <c r="G173" s="1306"/>
      <c r="H173" s="1270"/>
      <c r="I173" s="1271"/>
    </row>
    <row r="174" spans="2:9" s="463" customFormat="1" ht="19.5" customHeight="1">
      <c r="B174" s="1268" t="s">
        <v>688</v>
      </c>
      <c r="C174" s="1269"/>
      <c r="D174" s="1270"/>
      <c r="E174" s="1271"/>
      <c r="F174" s="1313" t="s">
        <v>359</v>
      </c>
      <c r="G174" s="1314"/>
      <c r="H174" s="1307">
        <f>SUM(H175:H177)</f>
        <v>0</v>
      </c>
      <c r="I174" s="1308"/>
    </row>
    <row r="175" spans="2:9" s="463" customFormat="1" ht="12.75">
      <c r="B175" s="1268" t="s">
        <v>689</v>
      </c>
      <c r="C175" s="1269"/>
      <c r="D175" s="1270"/>
      <c r="E175" s="1271"/>
      <c r="F175" s="1303"/>
      <c r="G175" s="1304"/>
      <c r="H175" s="1270"/>
      <c r="I175" s="1271"/>
    </row>
    <row r="176" spans="2:9" s="463" customFormat="1" ht="12.75">
      <c r="B176" s="1268" t="s">
        <v>717</v>
      </c>
      <c r="C176" s="1269"/>
      <c r="D176" s="1270"/>
      <c r="E176" s="1271"/>
      <c r="F176" s="1303"/>
      <c r="G176" s="1304"/>
      <c r="H176" s="1270"/>
      <c r="I176" s="1271"/>
    </row>
    <row r="177" spans="2:9" s="463" customFormat="1" ht="12.75">
      <c r="B177" s="1268" t="s">
        <v>718</v>
      </c>
      <c r="C177" s="1269"/>
      <c r="D177" s="1270"/>
      <c r="E177" s="1271"/>
      <c r="F177" s="1303"/>
      <c r="G177" s="1304"/>
      <c r="H177" s="1270"/>
      <c r="I177" s="1271"/>
    </row>
    <row r="178" spans="2:9" s="463" customFormat="1" ht="13.5" thickBot="1">
      <c r="B178" s="1290"/>
      <c r="C178" s="1291"/>
      <c r="D178" s="1262"/>
      <c r="E178" s="1263"/>
      <c r="F178" s="1250" t="s">
        <v>33</v>
      </c>
      <c r="G178" s="1251"/>
      <c r="H178" s="1307">
        <f>SUM(H179:H180)</f>
        <v>0</v>
      </c>
      <c r="I178" s="1308"/>
    </row>
    <row r="179" spans="2:9" s="463" customFormat="1" ht="12.75">
      <c r="B179" s="1309" t="s">
        <v>723</v>
      </c>
      <c r="C179" s="1310"/>
      <c r="D179" s="1280">
        <f>SUM(D180:D182)</f>
        <v>0</v>
      </c>
      <c r="E179" s="1281"/>
      <c r="F179" s="1303"/>
      <c r="G179" s="1304"/>
      <c r="H179" s="1270"/>
      <c r="I179" s="1271"/>
    </row>
    <row r="180" spans="2:9" s="463" customFormat="1" ht="12.75">
      <c r="B180" s="1268" t="s">
        <v>724</v>
      </c>
      <c r="C180" s="1269"/>
      <c r="D180" s="1270"/>
      <c r="E180" s="1271"/>
      <c r="F180" s="1303"/>
      <c r="G180" s="1304"/>
      <c r="H180" s="1270"/>
      <c r="I180" s="1271"/>
    </row>
    <row r="181" spans="2:9" s="463" customFormat="1" ht="12.75">
      <c r="B181" s="1268" t="s">
        <v>726</v>
      </c>
      <c r="C181" s="1269"/>
      <c r="D181" s="1270"/>
      <c r="E181" s="1271"/>
      <c r="F181" s="1305" t="s">
        <v>37</v>
      </c>
      <c r="G181" s="1306"/>
      <c r="H181" s="1270"/>
      <c r="I181" s="1271"/>
    </row>
    <row r="182" spans="2:9" s="463" customFormat="1" ht="13.5" thickBot="1">
      <c r="B182" s="1260" t="s">
        <v>727</v>
      </c>
      <c r="C182" s="1261"/>
      <c r="D182" s="1262"/>
      <c r="E182" s="1263"/>
      <c r="F182" s="1305" t="s">
        <v>38</v>
      </c>
      <c r="G182" s="1306"/>
      <c r="H182" s="1270"/>
      <c r="I182" s="1271"/>
    </row>
    <row r="183" spans="2:9" s="463" customFormat="1" ht="23.25" customHeight="1">
      <c r="B183" s="1278" t="s">
        <v>891</v>
      </c>
      <c r="C183" s="1279"/>
      <c r="D183" s="1280">
        <f>SUM(D184:D185)</f>
        <v>0</v>
      </c>
      <c r="E183" s="1281"/>
      <c r="F183" s="1305" t="s">
        <v>39</v>
      </c>
      <c r="G183" s="1306"/>
      <c r="H183" s="1307">
        <f>SUM(H184:H185)</f>
        <v>0</v>
      </c>
      <c r="I183" s="1308"/>
    </row>
    <row r="184" spans="2:9" s="463" customFormat="1" ht="12.75">
      <c r="B184" s="1268" t="s">
        <v>46</v>
      </c>
      <c r="C184" s="1269"/>
      <c r="D184" s="1270"/>
      <c r="E184" s="1271"/>
      <c r="F184" s="1303"/>
      <c r="G184" s="1304"/>
      <c r="H184" s="1270"/>
      <c r="I184" s="1271"/>
    </row>
    <row r="185" spans="2:9" s="463" customFormat="1" ht="13.5" thickBot="1">
      <c r="B185" s="1290"/>
      <c r="C185" s="1291"/>
      <c r="D185" s="1262"/>
      <c r="E185" s="1263"/>
      <c r="F185" s="1300"/>
      <c r="G185" s="1301"/>
      <c r="H185" s="1302"/>
      <c r="I185" s="1263"/>
    </row>
    <row r="186" spans="2:9" s="463" customFormat="1" ht="20.25" customHeight="1">
      <c r="B186" s="1282" t="s">
        <v>892</v>
      </c>
      <c r="C186" s="1283"/>
      <c r="D186" s="1284">
        <f>SUM(D187)</f>
        <v>0</v>
      </c>
      <c r="E186" s="1285"/>
      <c r="F186" s="1278" t="s">
        <v>749</v>
      </c>
      <c r="G186" s="1279"/>
      <c r="H186" s="1280">
        <f>SUM(H187:H189)</f>
        <v>0</v>
      </c>
      <c r="I186" s="1281"/>
    </row>
    <row r="187" spans="2:9" s="463" customFormat="1" ht="13.5" thickBot="1">
      <c r="B187" s="1290"/>
      <c r="C187" s="1291"/>
      <c r="D187" s="1262"/>
      <c r="E187" s="1263"/>
      <c r="F187" s="1268" t="s">
        <v>731</v>
      </c>
      <c r="G187" s="1269"/>
      <c r="H187" s="1270"/>
      <c r="I187" s="1271"/>
    </row>
    <row r="188" spans="2:9" s="463" customFormat="1" ht="20.25" customHeight="1">
      <c r="B188" s="1296" t="s">
        <v>893</v>
      </c>
      <c r="C188" s="1297"/>
      <c r="D188" s="1284">
        <f>SUM(D189)</f>
        <v>0</v>
      </c>
      <c r="E188" s="1285"/>
      <c r="F188" s="1298" t="s">
        <v>45</v>
      </c>
      <c r="G188" s="1299"/>
      <c r="H188" s="1270"/>
      <c r="I188" s="1271"/>
    </row>
    <row r="189" spans="2:9" s="463" customFormat="1" ht="13.5" thickBot="1">
      <c r="B189" s="1290"/>
      <c r="C189" s="1291"/>
      <c r="D189" s="1262"/>
      <c r="E189" s="1263"/>
      <c r="F189" s="1300"/>
      <c r="G189" s="1301"/>
      <c r="H189" s="1302"/>
      <c r="I189" s="1263"/>
    </row>
    <row r="190" spans="2:9" s="463" customFormat="1" ht="21" customHeight="1" thickBot="1">
      <c r="B190" s="1282" t="s">
        <v>894</v>
      </c>
      <c r="C190" s="1283"/>
      <c r="D190" s="1284">
        <f>SUM(D191)</f>
        <v>0</v>
      </c>
      <c r="E190" s="1285"/>
      <c r="F190" s="1286" t="s">
        <v>898</v>
      </c>
      <c r="G190" s="1287"/>
      <c r="H190" s="1288"/>
      <c r="I190" s="1289"/>
    </row>
    <row r="191" spans="2:9" s="463" customFormat="1" ht="13.5" thickBot="1">
      <c r="B191" s="1290"/>
      <c r="C191" s="1291"/>
      <c r="D191" s="1262"/>
      <c r="E191" s="1263"/>
      <c r="F191" s="1292" t="s">
        <v>900</v>
      </c>
      <c r="G191" s="1293"/>
      <c r="H191" s="1294"/>
      <c r="I191" s="1295"/>
    </row>
    <row r="192" spans="2:9" s="463" customFormat="1" ht="16.5" customHeight="1" thickBot="1">
      <c r="B192" s="1272" t="s">
        <v>735</v>
      </c>
      <c r="C192" s="1273"/>
      <c r="D192" s="1274">
        <f>SUM(D163,D168,D173,D179,D183,D186,D188,D190,)</f>
        <v>0</v>
      </c>
      <c r="E192" s="1257"/>
      <c r="F192" s="1275" t="s">
        <v>736</v>
      </c>
      <c r="G192" s="1276"/>
      <c r="H192" s="1274">
        <f>SUM(H163+H167+H186+H190+H191)</f>
        <v>0</v>
      </c>
      <c r="I192" s="1257"/>
    </row>
    <row r="193" spans="2:9" s="463" customFormat="1" ht="18.75" customHeight="1" thickBot="1">
      <c r="B193" s="1277" t="str">
        <f>IF(D192=H192,"Equilibre des charges et des produits","Attention à l'équilibre des charges et des produits")</f>
        <v>Equilibre des charges et des produits</v>
      </c>
      <c r="C193" s="1266"/>
      <c r="D193" s="1266"/>
      <c r="E193" s="1266"/>
      <c r="F193" s="1266"/>
      <c r="G193" s="1266"/>
      <c r="H193" s="1266"/>
      <c r="I193" s="1267"/>
    </row>
    <row r="194" spans="2:9" s="463" customFormat="1" ht="23.25" customHeight="1">
      <c r="B194" s="1278" t="s">
        <v>935</v>
      </c>
      <c r="C194" s="1279"/>
      <c r="D194" s="1280">
        <f>SUM(D195:D197)</f>
        <v>0</v>
      </c>
      <c r="E194" s="1281"/>
      <c r="F194" s="1278" t="s">
        <v>32</v>
      </c>
      <c r="G194" s="1279"/>
      <c r="H194" s="1280">
        <f>SUM(H195:H197)</f>
        <v>0</v>
      </c>
      <c r="I194" s="1281"/>
    </row>
    <row r="195" spans="2:9" s="463" customFormat="1" ht="12.75">
      <c r="B195" s="1268" t="s">
        <v>690</v>
      </c>
      <c r="C195" s="1269"/>
      <c r="D195" s="1270"/>
      <c r="E195" s="1271"/>
      <c r="F195" s="1268" t="s">
        <v>691</v>
      </c>
      <c r="G195" s="1269"/>
      <c r="H195" s="1270"/>
      <c r="I195" s="1271"/>
    </row>
    <row r="196" spans="2:9" s="463" customFormat="1" ht="12.75">
      <c r="B196" s="1268" t="s">
        <v>739</v>
      </c>
      <c r="C196" s="1269"/>
      <c r="D196" s="1270"/>
      <c r="E196" s="1271"/>
      <c r="F196" s="1268" t="s">
        <v>740</v>
      </c>
      <c r="G196" s="1269"/>
      <c r="H196" s="1270"/>
      <c r="I196" s="1271"/>
    </row>
    <row r="197" spans="2:9" s="463" customFormat="1" ht="13.5" thickBot="1">
      <c r="B197" s="1260" t="s">
        <v>741</v>
      </c>
      <c r="C197" s="1261"/>
      <c r="D197" s="1262"/>
      <c r="E197" s="1263"/>
      <c r="F197" s="1260" t="s">
        <v>742</v>
      </c>
      <c r="G197" s="1261"/>
      <c r="H197" s="1262"/>
      <c r="I197" s="1263"/>
    </row>
    <row r="198" spans="2:9" s="463" customFormat="1" ht="18.75" customHeight="1" thickBot="1">
      <c r="B198" s="1264" t="str">
        <f>IF(D194=H194,"Equilibre des contributions volontaires","Attention à l'équilibre des contributions volontaires")</f>
        <v>Equilibre des contributions volontaires</v>
      </c>
      <c r="C198" s="1265"/>
      <c r="D198" s="1265"/>
      <c r="E198" s="1265"/>
      <c r="F198" s="1266"/>
      <c r="G198" s="1266"/>
      <c r="H198" s="1266"/>
      <c r="I198" s="1267"/>
    </row>
    <row r="199" spans="2:9" s="463" customFormat="1" ht="21" customHeight="1" thickBot="1">
      <c r="B199" s="1258" t="s">
        <v>743</v>
      </c>
      <c r="C199" s="1259"/>
      <c r="D199" s="1256">
        <f>SUM(D192,D194)</f>
        <v>0</v>
      </c>
      <c r="E199" s="1257"/>
      <c r="F199" s="1258" t="s">
        <v>744</v>
      </c>
      <c r="G199" s="1259"/>
      <c r="H199" s="1256">
        <f>SUM(H194,H192)</f>
        <v>0</v>
      </c>
      <c r="I199" s="1257"/>
    </row>
    <row r="200" spans="2:5" s="463" customFormat="1" ht="5.25" customHeight="1" thickBot="1">
      <c r="B200" s="787"/>
      <c r="C200" s="787"/>
      <c r="D200" s="787"/>
      <c r="E200" s="787"/>
    </row>
    <row r="201" spans="2:9" s="463" customFormat="1" ht="21" customHeight="1" thickBot="1">
      <c r="B201" s="1252" t="str">
        <f>IF(D199=H199,"Budget Equilibré","Attention Budget Déséquilibré")</f>
        <v>Budget Equilibré</v>
      </c>
      <c r="C201" s="1253"/>
      <c r="D201" s="1253"/>
      <c r="E201" s="1253"/>
      <c r="F201" s="1253"/>
      <c r="G201" s="1253"/>
      <c r="H201" s="1253"/>
      <c r="I201" s="1254"/>
    </row>
    <row r="202" spans="2:9" ht="12.75">
      <c r="B202" s="598"/>
      <c r="C202" s="599"/>
      <c r="D202" s="599"/>
      <c r="E202" s="599"/>
      <c r="F202" s="599"/>
      <c r="G202" s="599"/>
      <c r="H202" s="599"/>
      <c r="I202" s="599"/>
    </row>
    <row r="203" spans="2:9" ht="12.75">
      <c r="B203" s="504" t="s">
        <v>793</v>
      </c>
      <c r="C203" s="491"/>
      <c r="D203" s="491"/>
      <c r="E203" s="491"/>
      <c r="F203" s="600"/>
      <c r="G203" s="600"/>
      <c r="H203" s="463"/>
      <c r="I203" s="463"/>
    </row>
    <row r="204" spans="2:9" ht="26.25" customHeight="1">
      <c r="B204" s="1255" t="s">
        <v>526</v>
      </c>
      <c r="C204" s="1255"/>
      <c r="D204" s="1255"/>
      <c r="E204" s="1255"/>
      <c r="F204" s="1255"/>
      <c r="G204" s="1255"/>
      <c r="H204" s="1255"/>
      <c r="I204" s="1255"/>
    </row>
    <row r="205" spans="2:9" ht="14.25" customHeight="1">
      <c r="B205" s="682"/>
      <c r="C205" s="682"/>
      <c r="D205" s="682"/>
      <c r="E205" s="682"/>
      <c r="F205" s="682"/>
      <c r="G205" s="682"/>
      <c r="H205" s="682"/>
      <c r="I205" s="682"/>
    </row>
    <row r="206" spans="2:9" ht="30">
      <c r="B206" s="587" t="str">
        <f>'Modif dossier'!$C$31</f>
        <v>ACTION 4 réalisée en 2012</v>
      </c>
      <c r="C206" s="472"/>
      <c r="D206" s="472"/>
      <c r="E206" s="472"/>
      <c r="F206" s="472"/>
      <c r="G206" s="472"/>
      <c r="H206" s="588"/>
      <c r="I206" s="589"/>
    </row>
    <row r="207" spans="2:9" ht="8.25" customHeight="1">
      <c r="B207" s="585"/>
      <c r="C207" s="469"/>
      <c r="D207" s="469"/>
      <c r="E207" s="469"/>
      <c r="F207" s="469"/>
      <c r="G207" s="469"/>
      <c r="H207" s="469"/>
      <c r="I207" s="470"/>
    </row>
    <row r="208" spans="2:9" ht="12.75">
      <c r="B208" s="529" t="s">
        <v>772</v>
      </c>
      <c r="C208" s="586"/>
      <c r="D208" s="586"/>
      <c r="E208" s="586"/>
      <c r="F208" s="586"/>
      <c r="G208" s="586"/>
      <c r="H208" s="586"/>
      <c r="I208" s="586"/>
    </row>
    <row r="209" spans="2:9" ht="12.75">
      <c r="B209" s="1203"/>
      <c r="C209" s="1341"/>
      <c r="D209" s="1341"/>
      <c r="E209" s="1341"/>
      <c r="F209" s="1341"/>
      <c r="G209" s="1341"/>
      <c r="H209" s="1341"/>
      <c r="I209" s="1342"/>
    </row>
    <row r="210" spans="2:9" ht="12.75">
      <c r="B210" s="1343"/>
      <c r="C210" s="1344"/>
      <c r="D210" s="1344"/>
      <c r="E210" s="1344"/>
      <c r="F210" s="1344"/>
      <c r="G210" s="1344"/>
      <c r="H210" s="1344"/>
      <c r="I210" s="1345"/>
    </row>
    <row r="211" spans="2:9" ht="8.25" customHeight="1">
      <c r="B211" s="590"/>
      <c r="C211" s="590"/>
      <c r="D211" s="590"/>
      <c r="E211" s="590"/>
      <c r="F211" s="590"/>
      <c r="G211" s="590"/>
      <c r="H211" s="590"/>
      <c r="I211" s="590"/>
    </row>
    <row r="212" s="586" customFormat="1" ht="12.75">
      <c r="B212" s="529" t="s">
        <v>855</v>
      </c>
    </row>
    <row r="213" spans="2:9" s="586" customFormat="1" ht="12.75">
      <c r="B213" s="1203"/>
      <c r="C213" s="1341"/>
      <c r="D213" s="1341"/>
      <c r="E213" s="1341"/>
      <c r="F213" s="1341"/>
      <c r="G213" s="1341"/>
      <c r="H213" s="1341"/>
      <c r="I213" s="1342"/>
    </row>
    <row r="214" spans="2:9" s="586" customFormat="1" ht="59.25" customHeight="1">
      <c r="B214" s="1346"/>
      <c r="C214" s="1347"/>
      <c r="D214" s="1347"/>
      <c r="E214" s="1347"/>
      <c r="F214" s="1347"/>
      <c r="G214" s="1347"/>
      <c r="H214" s="1347"/>
      <c r="I214" s="1348"/>
    </row>
    <row r="215" spans="2:9" s="586" customFormat="1" ht="108" customHeight="1">
      <c r="B215" s="1343"/>
      <c r="C215" s="1344"/>
      <c r="D215" s="1344"/>
      <c r="E215" s="1344"/>
      <c r="F215" s="1344"/>
      <c r="G215" s="1344"/>
      <c r="H215" s="1344"/>
      <c r="I215" s="1345"/>
    </row>
    <row r="216" spans="2:5" s="463" customFormat="1" ht="24" customHeight="1">
      <c r="B216" s="489" t="s">
        <v>1005</v>
      </c>
      <c r="C216" s="479"/>
      <c r="D216" s="479"/>
      <c r="E216" s="479"/>
    </row>
    <row r="217" spans="2:9" s="463" customFormat="1" ht="81.75" customHeight="1">
      <c r="B217" s="1349"/>
      <c r="C217" s="1350"/>
      <c r="D217" s="1350"/>
      <c r="E217" s="1350"/>
      <c r="F217" s="1350"/>
      <c r="G217" s="1350"/>
      <c r="H217" s="1350"/>
      <c r="I217" s="1351"/>
    </row>
    <row r="218" spans="2:10" s="463" customFormat="1" ht="15" customHeight="1">
      <c r="B218" s="591"/>
      <c r="J218" s="591"/>
    </row>
    <row r="219" spans="2:9" s="463" customFormat="1" ht="12.75">
      <c r="B219" s="592" t="s">
        <v>756</v>
      </c>
      <c r="H219" s="475" t="s">
        <v>836</v>
      </c>
      <c r="I219" s="593"/>
    </row>
    <row r="220" s="463" customFormat="1" ht="6.75" customHeight="1"/>
    <row r="221" spans="2:9" s="463" customFormat="1" ht="15.75">
      <c r="B221" s="594"/>
      <c r="H221" s="475" t="s">
        <v>759</v>
      </c>
      <c r="I221" s="509"/>
    </row>
    <row r="222" spans="2:9" s="463" customFormat="1" ht="6.75" customHeight="1">
      <c r="B222" s="594"/>
      <c r="H222" s="475"/>
      <c r="I222" s="475"/>
    </row>
    <row r="223" spans="2:9" s="463" customFormat="1" ht="15.75">
      <c r="B223" s="594"/>
      <c r="H223" s="475" t="s">
        <v>835</v>
      </c>
      <c r="I223" s="595">
        <f>SUM(I219,I221)</f>
        <v>0</v>
      </c>
    </row>
    <row r="224" spans="2:5" s="463" customFormat="1" ht="7.5" customHeight="1">
      <c r="B224" s="594"/>
      <c r="C224" s="596"/>
      <c r="D224" s="597"/>
      <c r="E224" s="594"/>
    </row>
    <row r="225" spans="2:9" s="463" customFormat="1" ht="21" customHeight="1">
      <c r="B225" s="594"/>
      <c r="D225" s="475" t="s">
        <v>757</v>
      </c>
      <c r="E225" s="1352"/>
      <c r="F225" s="1353"/>
      <c r="G225" s="1353"/>
      <c r="H225" s="1353"/>
      <c r="I225" s="1354"/>
    </row>
    <row r="226" spans="2:9" s="463" customFormat="1" ht="21" customHeight="1">
      <c r="B226" s="594"/>
      <c r="D226" s="475"/>
      <c r="E226" s="862"/>
      <c r="F226" s="862"/>
      <c r="G226" s="862"/>
      <c r="H226" s="862"/>
      <c r="I226" s="862"/>
    </row>
    <row r="227" spans="2:9" s="463" customFormat="1" ht="15" customHeight="1" thickBot="1">
      <c r="B227" s="1355" t="s">
        <v>511</v>
      </c>
      <c r="C227" s="1355"/>
      <c r="D227" s="1355"/>
      <c r="E227" s="1355"/>
      <c r="F227" s="1355"/>
      <c r="G227" s="1355"/>
      <c r="H227" s="1355"/>
      <c r="I227" s="1355"/>
    </row>
    <row r="228" spans="2:9" s="463" customFormat="1" ht="19.5" customHeight="1" thickBot="1">
      <c r="B228" s="1328" t="str">
        <f>'Modif dossier'!$C$32</f>
        <v>Budget réalisé de l'action 4</v>
      </c>
      <c r="C228" s="1329"/>
      <c r="D228" s="1329"/>
      <c r="E228" s="1329"/>
      <c r="F228" s="1329"/>
      <c r="G228" s="1329"/>
      <c r="H228" s="1329"/>
      <c r="I228" s="1330"/>
    </row>
    <row r="229" spans="2:9" s="463" customFormat="1" ht="27" customHeight="1" thickBot="1">
      <c r="B229" s="1331" t="s">
        <v>1004</v>
      </c>
      <c r="C229" s="1332"/>
      <c r="D229" s="1333" t="s">
        <v>692</v>
      </c>
      <c r="E229" s="1334"/>
      <c r="F229" s="1335" t="s">
        <v>693</v>
      </c>
      <c r="G229" s="1336"/>
      <c r="H229" s="1333" t="s">
        <v>692</v>
      </c>
      <c r="I229" s="1334"/>
    </row>
    <row r="230" spans="2:9" s="463" customFormat="1" ht="27.75" customHeight="1">
      <c r="B230" s="1309" t="s">
        <v>694</v>
      </c>
      <c r="C230" s="1310"/>
      <c r="D230" s="1337">
        <f>SUM(D231:D234)</f>
        <v>0</v>
      </c>
      <c r="E230" s="1338"/>
      <c r="F230" s="1339" t="s">
        <v>695</v>
      </c>
      <c r="G230" s="1340"/>
      <c r="H230" s="1337">
        <f>SUM(H231:H233)</f>
        <v>0</v>
      </c>
      <c r="I230" s="1338"/>
    </row>
    <row r="231" spans="2:9" s="463" customFormat="1" ht="12.75">
      <c r="B231" s="1268" t="s">
        <v>746</v>
      </c>
      <c r="C231" s="1318"/>
      <c r="D231" s="1270"/>
      <c r="E231" s="1271"/>
      <c r="F231" s="1322" t="s">
        <v>697</v>
      </c>
      <c r="G231" s="1323"/>
      <c r="H231" s="1324"/>
      <c r="I231" s="1325"/>
    </row>
    <row r="232" spans="2:9" s="463" customFormat="1" ht="12.75">
      <c r="B232" s="1268" t="s">
        <v>684</v>
      </c>
      <c r="C232" s="1318"/>
      <c r="D232" s="1270"/>
      <c r="E232" s="1271"/>
      <c r="F232" s="1303"/>
      <c r="G232" s="1304"/>
      <c r="H232" s="1326"/>
      <c r="I232" s="1327"/>
    </row>
    <row r="233" spans="2:9" s="463" customFormat="1" ht="13.5" thickBot="1">
      <c r="B233" s="1303"/>
      <c r="C233" s="1318"/>
      <c r="D233" s="1270"/>
      <c r="E233" s="1271"/>
      <c r="F233" s="1319"/>
      <c r="G233" s="1320"/>
      <c r="H233" s="1262"/>
      <c r="I233" s="1263"/>
    </row>
    <row r="234" spans="2:9" s="463" customFormat="1" ht="13.5" thickBot="1">
      <c r="B234" s="1290"/>
      <c r="C234" s="1321"/>
      <c r="D234" s="1262"/>
      <c r="E234" s="1263"/>
      <c r="F234" s="864" t="s">
        <v>747</v>
      </c>
      <c r="G234" s="863"/>
      <c r="H234" s="1280">
        <f>SUM(H235,H239,H240,H241,H245,H248,H249,H250)</f>
        <v>0</v>
      </c>
      <c r="I234" s="1281"/>
    </row>
    <row r="235" spans="2:9" s="463" customFormat="1" ht="12.75">
      <c r="B235" s="1309" t="s">
        <v>704</v>
      </c>
      <c r="C235" s="1315"/>
      <c r="D235" s="1280">
        <f>SUM(D236:D239)</f>
        <v>0</v>
      </c>
      <c r="E235" s="1281"/>
      <c r="F235" s="1250" t="s">
        <v>36</v>
      </c>
      <c r="G235" s="1251"/>
      <c r="H235" s="1307">
        <f>SUM(H236:H238)</f>
        <v>0</v>
      </c>
      <c r="I235" s="1308"/>
    </row>
    <row r="236" spans="2:9" s="463" customFormat="1" ht="12.75">
      <c r="B236" s="1268" t="s">
        <v>685</v>
      </c>
      <c r="C236" s="1269"/>
      <c r="D236" s="1270"/>
      <c r="E236" s="1271"/>
      <c r="F236" s="1316" t="str">
        <f>'Modif dossier'!$C$24</f>
        <v>CNDS 2012</v>
      </c>
      <c r="G236" s="1317"/>
      <c r="H236" s="1270"/>
      <c r="I236" s="1271"/>
    </row>
    <row r="237" spans="2:9" s="463" customFormat="1" ht="12.75">
      <c r="B237" s="1268" t="s">
        <v>686</v>
      </c>
      <c r="C237" s="1269"/>
      <c r="D237" s="1270"/>
      <c r="E237" s="1271"/>
      <c r="F237" s="1303"/>
      <c r="G237" s="1304"/>
      <c r="H237" s="1270"/>
      <c r="I237" s="1271"/>
    </row>
    <row r="238" spans="2:9" s="463" customFormat="1" ht="12.75">
      <c r="B238" s="1268" t="s">
        <v>687</v>
      </c>
      <c r="C238" s="1269"/>
      <c r="D238" s="1270"/>
      <c r="E238" s="1271"/>
      <c r="F238" s="1303"/>
      <c r="G238" s="1304"/>
      <c r="H238" s="1270"/>
      <c r="I238" s="1271"/>
    </row>
    <row r="239" spans="2:9" s="463" customFormat="1" ht="13.5" thickBot="1">
      <c r="B239" s="1290"/>
      <c r="C239" s="1291"/>
      <c r="D239" s="1262"/>
      <c r="E239" s="1263"/>
      <c r="F239" s="1305" t="s">
        <v>35</v>
      </c>
      <c r="G239" s="1306"/>
      <c r="H239" s="1270"/>
      <c r="I239" s="1271"/>
    </row>
    <row r="240" spans="2:9" s="463" customFormat="1" ht="12.75">
      <c r="B240" s="1309" t="s">
        <v>710</v>
      </c>
      <c r="C240" s="1310"/>
      <c r="D240" s="1280">
        <f>SUM(D241:D245)</f>
        <v>0</v>
      </c>
      <c r="E240" s="1281"/>
      <c r="F240" s="1305" t="s">
        <v>34</v>
      </c>
      <c r="G240" s="1306"/>
      <c r="H240" s="1270"/>
      <c r="I240" s="1271"/>
    </row>
    <row r="241" spans="2:9" s="463" customFormat="1" ht="20.25" customHeight="1">
      <c r="B241" s="1268" t="s">
        <v>688</v>
      </c>
      <c r="C241" s="1269"/>
      <c r="D241" s="1270"/>
      <c r="E241" s="1271"/>
      <c r="F241" s="1313" t="s">
        <v>359</v>
      </c>
      <c r="G241" s="1314"/>
      <c r="H241" s="1307">
        <f>SUM(H242:H244)</f>
        <v>0</v>
      </c>
      <c r="I241" s="1308"/>
    </row>
    <row r="242" spans="2:9" s="463" customFormat="1" ht="12.75">
      <c r="B242" s="1268" t="s">
        <v>689</v>
      </c>
      <c r="C242" s="1269"/>
      <c r="D242" s="1270"/>
      <c r="E242" s="1271"/>
      <c r="F242" s="1303"/>
      <c r="G242" s="1304"/>
      <c r="H242" s="1270"/>
      <c r="I242" s="1271"/>
    </row>
    <row r="243" spans="2:9" s="463" customFormat="1" ht="12.75">
      <c r="B243" s="1268" t="s">
        <v>717</v>
      </c>
      <c r="C243" s="1269"/>
      <c r="D243" s="1270"/>
      <c r="E243" s="1271"/>
      <c r="F243" s="1303"/>
      <c r="G243" s="1304"/>
      <c r="H243" s="1270"/>
      <c r="I243" s="1271"/>
    </row>
    <row r="244" spans="2:9" s="463" customFormat="1" ht="12.75">
      <c r="B244" s="1268" t="s">
        <v>718</v>
      </c>
      <c r="C244" s="1269"/>
      <c r="D244" s="1270"/>
      <c r="E244" s="1271"/>
      <c r="F244" s="1303"/>
      <c r="G244" s="1304"/>
      <c r="H244" s="1270"/>
      <c r="I244" s="1271"/>
    </row>
    <row r="245" spans="2:9" s="463" customFormat="1" ht="13.5" thickBot="1">
      <c r="B245" s="1290"/>
      <c r="C245" s="1291"/>
      <c r="D245" s="1262"/>
      <c r="E245" s="1263"/>
      <c r="F245" s="1250" t="s">
        <v>33</v>
      </c>
      <c r="G245" s="1251"/>
      <c r="H245" s="1307">
        <f>SUM(H246:H247)</f>
        <v>0</v>
      </c>
      <c r="I245" s="1308"/>
    </row>
    <row r="246" spans="2:9" s="463" customFormat="1" ht="12.75">
      <c r="B246" s="1309" t="s">
        <v>723</v>
      </c>
      <c r="C246" s="1310"/>
      <c r="D246" s="1280">
        <f>SUM(D247:D249)</f>
        <v>0</v>
      </c>
      <c r="E246" s="1281"/>
      <c r="F246" s="1303"/>
      <c r="G246" s="1304"/>
      <c r="H246" s="1270"/>
      <c r="I246" s="1271"/>
    </row>
    <row r="247" spans="2:9" s="463" customFormat="1" ht="12.75">
      <c r="B247" s="1268" t="s">
        <v>724</v>
      </c>
      <c r="C247" s="1269"/>
      <c r="D247" s="1270"/>
      <c r="E247" s="1271"/>
      <c r="F247" s="1303"/>
      <c r="G247" s="1304"/>
      <c r="H247" s="1270"/>
      <c r="I247" s="1271"/>
    </row>
    <row r="248" spans="2:9" s="463" customFormat="1" ht="12.75">
      <c r="B248" s="1268" t="s">
        <v>726</v>
      </c>
      <c r="C248" s="1269"/>
      <c r="D248" s="1270"/>
      <c r="E248" s="1271"/>
      <c r="F248" s="1305" t="s">
        <v>37</v>
      </c>
      <c r="G248" s="1306"/>
      <c r="H248" s="1270"/>
      <c r="I248" s="1271"/>
    </row>
    <row r="249" spans="2:9" s="463" customFormat="1" ht="13.5" thickBot="1">
      <c r="B249" s="1260" t="s">
        <v>727</v>
      </c>
      <c r="C249" s="1261"/>
      <c r="D249" s="1262"/>
      <c r="E249" s="1263"/>
      <c r="F249" s="1305" t="s">
        <v>38</v>
      </c>
      <c r="G249" s="1306"/>
      <c r="H249" s="1270"/>
      <c r="I249" s="1271"/>
    </row>
    <row r="250" spans="2:9" s="463" customFormat="1" ht="23.25" customHeight="1">
      <c r="B250" s="1278" t="s">
        <v>891</v>
      </c>
      <c r="C250" s="1279"/>
      <c r="D250" s="1280">
        <f>SUM(D251:D252)</f>
        <v>0</v>
      </c>
      <c r="E250" s="1281"/>
      <c r="F250" s="1305" t="s">
        <v>39</v>
      </c>
      <c r="G250" s="1306"/>
      <c r="H250" s="1307">
        <f>SUM(H251:H252)</f>
        <v>0</v>
      </c>
      <c r="I250" s="1308"/>
    </row>
    <row r="251" spans="2:9" s="463" customFormat="1" ht="12.75">
      <c r="B251" s="1268" t="s">
        <v>46</v>
      </c>
      <c r="C251" s="1269"/>
      <c r="D251" s="1270"/>
      <c r="E251" s="1271"/>
      <c r="F251" s="1303"/>
      <c r="G251" s="1304"/>
      <c r="H251" s="1270"/>
      <c r="I251" s="1271"/>
    </row>
    <row r="252" spans="2:9" s="463" customFormat="1" ht="13.5" thickBot="1">
      <c r="B252" s="1290"/>
      <c r="C252" s="1291"/>
      <c r="D252" s="1262"/>
      <c r="E252" s="1263"/>
      <c r="F252" s="1300"/>
      <c r="G252" s="1301"/>
      <c r="H252" s="1302"/>
      <c r="I252" s="1263"/>
    </row>
    <row r="253" spans="2:9" s="463" customFormat="1" ht="20.25" customHeight="1">
      <c r="B253" s="1282" t="s">
        <v>892</v>
      </c>
      <c r="C253" s="1283"/>
      <c r="D253" s="1284">
        <f>SUM(D254)</f>
        <v>0</v>
      </c>
      <c r="E253" s="1285"/>
      <c r="F253" s="1278" t="s">
        <v>749</v>
      </c>
      <c r="G253" s="1279"/>
      <c r="H253" s="1280">
        <f>SUM(H254:H256)</f>
        <v>0</v>
      </c>
      <c r="I253" s="1281"/>
    </row>
    <row r="254" spans="2:9" s="463" customFormat="1" ht="13.5" thickBot="1">
      <c r="B254" s="1290"/>
      <c r="C254" s="1291"/>
      <c r="D254" s="1262"/>
      <c r="E254" s="1263"/>
      <c r="F254" s="1268" t="s">
        <v>731</v>
      </c>
      <c r="G254" s="1269"/>
      <c r="H254" s="1270"/>
      <c r="I254" s="1271"/>
    </row>
    <row r="255" spans="2:9" s="463" customFormat="1" ht="20.25" customHeight="1">
      <c r="B255" s="1296" t="s">
        <v>893</v>
      </c>
      <c r="C255" s="1297"/>
      <c r="D255" s="1284">
        <f>SUM(D256)</f>
        <v>0</v>
      </c>
      <c r="E255" s="1285"/>
      <c r="F255" s="1298" t="s">
        <v>45</v>
      </c>
      <c r="G255" s="1299"/>
      <c r="H255" s="1270"/>
      <c r="I255" s="1271"/>
    </row>
    <row r="256" spans="2:9" s="463" customFormat="1" ht="13.5" thickBot="1">
      <c r="B256" s="1290"/>
      <c r="C256" s="1291"/>
      <c r="D256" s="1262"/>
      <c r="E256" s="1263"/>
      <c r="F256" s="1300"/>
      <c r="G256" s="1301"/>
      <c r="H256" s="1302"/>
      <c r="I256" s="1263"/>
    </row>
    <row r="257" spans="2:9" s="463" customFormat="1" ht="21" customHeight="1" thickBot="1">
      <c r="B257" s="1282" t="s">
        <v>894</v>
      </c>
      <c r="C257" s="1283"/>
      <c r="D257" s="1284">
        <f>SUM(D258)</f>
        <v>0</v>
      </c>
      <c r="E257" s="1285"/>
      <c r="F257" s="1286" t="s">
        <v>898</v>
      </c>
      <c r="G257" s="1287"/>
      <c r="H257" s="1288"/>
      <c r="I257" s="1289"/>
    </row>
    <row r="258" spans="2:9" s="463" customFormat="1" ht="13.5" thickBot="1">
      <c r="B258" s="1290"/>
      <c r="C258" s="1291"/>
      <c r="D258" s="1262"/>
      <c r="E258" s="1263"/>
      <c r="F258" s="1292" t="s">
        <v>900</v>
      </c>
      <c r="G258" s="1293"/>
      <c r="H258" s="1294"/>
      <c r="I258" s="1295"/>
    </row>
    <row r="259" spans="2:9" s="463" customFormat="1" ht="16.5" customHeight="1" thickBot="1">
      <c r="B259" s="1272" t="s">
        <v>735</v>
      </c>
      <c r="C259" s="1273"/>
      <c r="D259" s="1274">
        <f>SUM(D230,D235,D240,D246,D250,D253,D255,D257,)</f>
        <v>0</v>
      </c>
      <c r="E259" s="1257"/>
      <c r="F259" s="1275" t="s">
        <v>736</v>
      </c>
      <c r="G259" s="1276"/>
      <c r="H259" s="1274">
        <f>SUM(H230+H234+H253+H257+H258)</f>
        <v>0</v>
      </c>
      <c r="I259" s="1257"/>
    </row>
    <row r="260" spans="2:9" s="463" customFormat="1" ht="18.75" customHeight="1" thickBot="1">
      <c r="B260" s="1277" t="str">
        <f>IF(D259=H259,"Equilibre des charges et des produits","Attention à l'équilibre des charges et des produits")</f>
        <v>Equilibre des charges et des produits</v>
      </c>
      <c r="C260" s="1266"/>
      <c r="D260" s="1266"/>
      <c r="E260" s="1266"/>
      <c r="F260" s="1266"/>
      <c r="G260" s="1266"/>
      <c r="H260" s="1266"/>
      <c r="I260" s="1267"/>
    </row>
    <row r="261" spans="2:9" s="463" customFormat="1" ht="23.25" customHeight="1">
      <c r="B261" s="1278" t="s">
        <v>935</v>
      </c>
      <c r="C261" s="1279"/>
      <c r="D261" s="1280">
        <f>SUM(D262:D264)</f>
        <v>0</v>
      </c>
      <c r="E261" s="1281"/>
      <c r="F261" s="1278" t="s">
        <v>32</v>
      </c>
      <c r="G261" s="1279"/>
      <c r="H261" s="1280">
        <f>SUM(H262:H264)</f>
        <v>0</v>
      </c>
      <c r="I261" s="1281"/>
    </row>
    <row r="262" spans="2:9" s="463" customFormat="1" ht="12.75">
      <c r="B262" s="1268" t="s">
        <v>690</v>
      </c>
      <c r="C262" s="1269"/>
      <c r="D262" s="1270"/>
      <c r="E262" s="1271"/>
      <c r="F262" s="1268" t="s">
        <v>691</v>
      </c>
      <c r="G262" s="1269"/>
      <c r="H262" s="1270"/>
      <c r="I262" s="1271"/>
    </row>
    <row r="263" spans="2:9" s="463" customFormat="1" ht="12.75">
      <c r="B263" s="1268" t="s">
        <v>739</v>
      </c>
      <c r="C263" s="1269"/>
      <c r="D263" s="1270"/>
      <c r="E263" s="1271"/>
      <c r="F263" s="1268" t="s">
        <v>740</v>
      </c>
      <c r="G263" s="1269"/>
      <c r="H263" s="1270"/>
      <c r="I263" s="1271"/>
    </row>
    <row r="264" spans="2:9" s="463" customFormat="1" ht="13.5" thickBot="1">
      <c r="B264" s="1260" t="s">
        <v>741</v>
      </c>
      <c r="C264" s="1261"/>
      <c r="D264" s="1262"/>
      <c r="E264" s="1263"/>
      <c r="F264" s="1260" t="s">
        <v>742</v>
      </c>
      <c r="G264" s="1261"/>
      <c r="H264" s="1262"/>
      <c r="I264" s="1263"/>
    </row>
    <row r="265" spans="2:9" s="463" customFormat="1" ht="18.75" customHeight="1" thickBot="1">
      <c r="B265" s="1264" t="str">
        <f>IF(D261=H261,"Equilibre des contributions volontaires","Attention à l'équilibre des contributions volontaires")</f>
        <v>Equilibre des contributions volontaires</v>
      </c>
      <c r="C265" s="1265"/>
      <c r="D265" s="1265"/>
      <c r="E265" s="1265"/>
      <c r="F265" s="1266"/>
      <c r="G265" s="1266"/>
      <c r="H265" s="1266"/>
      <c r="I265" s="1267"/>
    </row>
    <row r="266" spans="2:9" s="463" customFormat="1" ht="21" customHeight="1" thickBot="1">
      <c r="B266" s="1258" t="s">
        <v>743</v>
      </c>
      <c r="C266" s="1259"/>
      <c r="D266" s="1256">
        <f>SUM(D259,D261)</f>
        <v>0</v>
      </c>
      <c r="E266" s="1257"/>
      <c r="F266" s="1258" t="s">
        <v>744</v>
      </c>
      <c r="G266" s="1259"/>
      <c r="H266" s="1256">
        <f>SUM(H261,H259)</f>
        <v>0</v>
      </c>
      <c r="I266" s="1257"/>
    </row>
    <row r="267" spans="2:5" s="463" customFormat="1" ht="5.25" customHeight="1" thickBot="1">
      <c r="B267" s="787"/>
      <c r="C267" s="787"/>
      <c r="D267" s="787"/>
      <c r="E267" s="787"/>
    </row>
    <row r="268" spans="2:9" s="463" customFormat="1" ht="21" customHeight="1" thickBot="1">
      <c r="B268" s="1252" t="str">
        <f>IF(D266=H266,"Budget Equilibré","Attention Budget Déséquilibré")</f>
        <v>Budget Equilibré</v>
      </c>
      <c r="C268" s="1253"/>
      <c r="D268" s="1253"/>
      <c r="E268" s="1253"/>
      <c r="F268" s="1253"/>
      <c r="G268" s="1253"/>
      <c r="H268" s="1253"/>
      <c r="I268" s="1254"/>
    </row>
    <row r="269" spans="2:9" ht="12.75">
      <c r="B269" s="598"/>
      <c r="C269" s="599"/>
      <c r="D269" s="599"/>
      <c r="E269" s="599"/>
      <c r="F269" s="599"/>
      <c r="G269" s="599"/>
      <c r="H269" s="599"/>
      <c r="I269" s="599"/>
    </row>
    <row r="270" spans="2:9" ht="12.75">
      <c r="B270" s="504" t="s">
        <v>793</v>
      </c>
      <c r="C270" s="491"/>
      <c r="D270" s="491"/>
      <c r="E270" s="491"/>
      <c r="F270" s="600"/>
      <c r="G270" s="600"/>
      <c r="H270" s="463"/>
      <c r="I270" s="463"/>
    </row>
    <row r="271" spans="2:9" ht="26.25" customHeight="1">
      <c r="B271" s="1255" t="s">
        <v>526</v>
      </c>
      <c r="C271" s="1255"/>
      <c r="D271" s="1255"/>
      <c r="E271" s="1255"/>
      <c r="F271" s="1255"/>
      <c r="G271" s="1255"/>
      <c r="H271" s="1255"/>
      <c r="I271" s="1255"/>
    </row>
    <row r="272" ht="12" customHeight="1">
      <c r="B272" s="601"/>
    </row>
    <row r="273" spans="2:9" ht="30">
      <c r="B273" s="587" t="str">
        <f>'Modif dossier'!$C$33</f>
        <v>ACTION 5 réalisée en 2012</v>
      </c>
      <c r="C273" s="472"/>
      <c r="D273" s="472"/>
      <c r="E273" s="472"/>
      <c r="F273" s="472"/>
      <c r="G273" s="472"/>
      <c r="H273" s="588"/>
      <c r="I273" s="589"/>
    </row>
    <row r="274" spans="2:9" ht="8.25" customHeight="1">
      <c r="B274" s="585"/>
      <c r="C274" s="469"/>
      <c r="D274" s="469"/>
      <c r="E274" s="469"/>
      <c r="F274" s="469"/>
      <c r="G274" s="469"/>
      <c r="H274" s="469"/>
      <c r="I274" s="470"/>
    </row>
    <row r="275" spans="2:9" ht="12.75">
      <c r="B275" s="529" t="s">
        <v>772</v>
      </c>
      <c r="C275" s="586"/>
      <c r="D275" s="586"/>
      <c r="E275" s="586"/>
      <c r="F275" s="586"/>
      <c r="G275" s="586"/>
      <c r="H275" s="586"/>
      <c r="I275" s="586"/>
    </row>
    <row r="276" spans="2:9" ht="12.75">
      <c r="B276" s="1203"/>
      <c r="C276" s="1341"/>
      <c r="D276" s="1341"/>
      <c r="E276" s="1341"/>
      <c r="F276" s="1341"/>
      <c r="G276" s="1341"/>
      <c r="H276" s="1341"/>
      <c r="I276" s="1342"/>
    </row>
    <row r="277" spans="2:9" ht="12.75">
      <c r="B277" s="1343"/>
      <c r="C277" s="1344"/>
      <c r="D277" s="1344"/>
      <c r="E277" s="1344"/>
      <c r="F277" s="1344"/>
      <c r="G277" s="1344"/>
      <c r="H277" s="1344"/>
      <c r="I277" s="1345"/>
    </row>
    <row r="278" spans="2:9" ht="8.25" customHeight="1">
      <c r="B278" s="590"/>
      <c r="C278" s="590"/>
      <c r="D278" s="590"/>
      <c r="E278" s="590"/>
      <c r="F278" s="590"/>
      <c r="G278" s="590"/>
      <c r="H278" s="590"/>
      <c r="I278" s="590"/>
    </row>
    <row r="279" s="586" customFormat="1" ht="12.75">
      <c r="B279" s="529" t="s">
        <v>855</v>
      </c>
    </row>
    <row r="280" spans="2:9" s="586" customFormat="1" ht="12.75">
      <c r="B280" s="1203"/>
      <c r="C280" s="1341"/>
      <c r="D280" s="1341"/>
      <c r="E280" s="1341"/>
      <c r="F280" s="1341"/>
      <c r="G280" s="1341"/>
      <c r="H280" s="1341"/>
      <c r="I280" s="1342"/>
    </row>
    <row r="281" spans="2:9" s="586" customFormat="1" ht="59.25" customHeight="1">
      <c r="B281" s="1346"/>
      <c r="C281" s="1347"/>
      <c r="D281" s="1347"/>
      <c r="E281" s="1347"/>
      <c r="F281" s="1347"/>
      <c r="G281" s="1347"/>
      <c r="H281" s="1347"/>
      <c r="I281" s="1348"/>
    </row>
    <row r="282" spans="2:9" s="586" customFormat="1" ht="108" customHeight="1">
      <c r="B282" s="1343"/>
      <c r="C282" s="1344"/>
      <c r="D282" s="1344"/>
      <c r="E282" s="1344"/>
      <c r="F282" s="1344"/>
      <c r="G282" s="1344"/>
      <c r="H282" s="1344"/>
      <c r="I282" s="1345"/>
    </row>
    <row r="283" spans="2:5" s="463" customFormat="1" ht="24" customHeight="1">
      <c r="B283" s="489" t="s">
        <v>1005</v>
      </c>
      <c r="C283" s="479"/>
      <c r="D283" s="479"/>
      <c r="E283" s="479"/>
    </row>
    <row r="284" spans="2:9" s="463" customFormat="1" ht="81.75" customHeight="1">
      <c r="B284" s="1349"/>
      <c r="C284" s="1350"/>
      <c r="D284" s="1350"/>
      <c r="E284" s="1350"/>
      <c r="F284" s="1350"/>
      <c r="G284" s="1350"/>
      <c r="H284" s="1350"/>
      <c r="I284" s="1351"/>
    </row>
    <row r="285" spans="2:10" s="463" customFormat="1" ht="15" customHeight="1">
      <c r="B285" s="591"/>
      <c r="J285" s="591"/>
    </row>
    <row r="286" spans="2:9" s="463" customFormat="1" ht="12.75">
      <c r="B286" s="592" t="s">
        <v>756</v>
      </c>
      <c r="H286" s="475" t="s">
        <v>836</v>
      </c>
      <c r="I286" s="593"/>
    </row>
    <row r="287" s="463" customFormat="1" ht="6.75" customHeight="1"/>
    <row r="288" spans="2:9" s="463" customFormat="1" ht="15.75">
      <c r="B288" s="594"/>
      <c r="H288" s="475" t="s">
        <v>759</v>
      </c>
      <c r="I288" s="509"/>
    </row>
    <row r="289" spans="2:9" s="463" customFormat="1" ht="6.75" customHeight="1">
      <c r="B289" s="594"/>
      <c r="H289" s="475"/>
      <c r="I289" s="475"/>
    </row>
    <row r="290" spans="2:9" s="463" customFormat="1" ht="15.75">
      <c r="B290" s="594"/>
      <c r="H290" s="475" t="s">
        <v>835</v>
      </c>
      <c r="I290" s="595">
        <f>SUM(I286,I288)</f>
        <v>0</v>
      </c>
    </row>
    <row r="291" spans="2:5" s="463" customFormat="1" ht="7.5" customHeight="1">
      <c r="B291" s="594"/>
      <c r="C291" s="596"/>
      <c r="D291" s="597"/>
      <c r="E291" s="594"/>
    </row>
    <row r="292" spans="2:9" s="463" customFormat="1" ht="21" customHeight="1">
      <c r="B292" s="594"/>
      <c r="D292" s="475" t="s">
        <v>757</v>
      </c>
      <c r="E292" s="1352"/>
      <c r="F292" s="1353"/>
      <c r="G292" s="1353"/>
      <c r="H292" s="1353"/>
      <c r="I292" s="1354"/>
    </row>
    <row r="293" spans="2:9" s="463" customFormat="1" ht="21" customHeight="1">
      <c r="B293" s="594"/>
      <c r="D293" s="475"/>
      <c r="E293" s="862"/>
      <c r="F293" s="862"/>
      <c r="G293" s="862"/>
      <c r="H293" s="862"/>
      <c r="I293" s="862"/>
    </row>
    <row r="294" spans="2:9" s="463" customFormat="1" ht="15" customHeight="1" thickBot="1">
      <c r="B294" s="1355" t="s">
        <v>511</v>
      </c>
      <c r="C294" s="1355"/>
      <c r="D294" s="1355"/>
      <c r="E294" s="1355"/>
      <c r="F294" s="1355"/>
      <c r="G294" s="1355"/>
      <c r="H294" s="1355"/>
      <c r="I294" s="1355"/>
    </row>
    <row r="295" spans="2:9" s="463" customFormat="1" ht="19.5" customHeight="1" thickBot="1">
      <c r="B295" s="1328" t="str">
        <f>'Modif dossier'!$C$34</f>
        <v>Budget réalisé de l'action 5</v>
      </c>
      <c r="C295" s="1329"/>
      <c r="D295" s="1329"/>
      <c r="E295" s="1329"/>
      <c r="F295" s="1329"/>
      <c r="G295" s="1329"/>
      <c r="H295" s="1329"/>
      <c r="I295" s="1330"/>
    </row>
    <row r="296" spans="2:9" s="463" customFormat="1" ht="27" customHeight="1" thickBot="1">
      <c r="B296" s="1331" t="s">
        <v>1004</v>
      </c>
      <c r="C296" s="1332"/>
      <c r="D296" s="1333" t="s">
        <v>692</v>
      </c>
      <c r="E296" s="1334"/>
      <c r="F296" s="1335" t="s">
        <v>693</v>
      </c>
      <c r="G296" s="1336"/>
      <c r="H296" s="1333" t="s">
        <v>692</v>
      </c>
      <c r="I296" s="1334"/>
    </row>
    <row r="297" spans="2:9" s="463" customFormat="1" ht="27.75" customHeight="1">
      <c r="B297" s="1309" t="s">
        <v>694</v>
      </c>
      <c r="C297" s="1310"/>
      <c r="D297" s="1337">
        <f>SUM(D298:D301)</f>
        <v>0</v>
      </c>
      <c r="E297" s="1338"/>
      <c r="F297" s="1339" t="s">
        <v>695</v>
      </c>
      <c r="G297" s="1340"/>
      <c r="H297" s="1337">
        <f>SUM(H298:H300)</f>
        <v>0</v>
      </c>
      <c r="I297" s="1338"/>
    </row>
    <row r="298" spans="2:9" s="463" customFormat="1" ht="12.75">
      <c r="B298" s="1268" t="s">
        <v>746</v>
      </c>
      <c r="C298" s="1318"/>
      <c r="D298" s="1270"/>
      <c r="E298" s="1271"/>
      <c r="F298" s="1322" t="s">
        <v>697</v>
      </c>
      <c r="G298" s="1323"/>
      <c r="H298" s="1324"/>
      <c r="I298" s="1325"/>
    </row>
    <row r="299" spans="2:9" s="463" customFormat="1" ht="12.75">
      <c r="B299" s="1268" t="s">
        <v>684</v>
      </c>
      <c r="C299" s="1318"/>
      <c r="D299" s="1270"/>
      <c r="E299" s="1271"/>
      <c r="F299" s="1303"/>
      <c r="G299" s="1304"/>
      <c r="H299" s="1326"/>
      <c r="I299" s="1327"/>
    </row>
    <row r="300" spans="2:9" s="463" customFormat="1" ht="13.5" thickBot="1">
      <c r="B300" s="1303"/>
      <c r="C300" s="1318"/>
      <c r="D300" s="1270"/>
      <c r="E300" s="1271"/>
      <c r="F300" s="1319"/>
      <c r="G300" s="1320"/>
      <c r="H300" s="1262"/>
      <c r="I300" s="1263"/>
    </row>
    <row r="301" spans="2:9" s="463" customFormat="1" ht="13.5" thickBot="1">
      <c r="B301" s="1290"/>
      <c r="C301" s="1321"/>
      <c r="D301" s="1262"/>
      <c r="E301" s="1263"/>
      <c r="F301" s="864" t="s">
        <v>747</v>
      </c>
      <c r="G301" s="863"/>
      <c r="H301" s="1280">
        <f>SUM(H302,H306,H307,H308,H312,H315,H316,H317)</f>
        <v>0</v>
      </c>
      <c r="I301" s="1281"/>
    </row>
    <row r="302" spans="2:9" s="463" customFormat="1" ht="12.75">
      <c r="B302" s="1309" t="s">
        <v>704</v>
      </c>
      <c r="C302" s="1315"/>
      <c r="D302" s="1280">
        <f>SUM(D303:D306)</f>
        <v>0</v>
      </c>
      <c r="E302" s="1281"/>
      <c r="F302" s="1250" t="s">
        <v>36</v>
      </c>
      <c r="G302" s="1251"/>
      <c r="H302" s="1307">
        <f>SUM(H303:H305)</f>
        <v>0</v>
      </c>
      <c r="I302" s="1308"/>
    </row>
    <row r="303" spans="2:9" s="463" customFormat="1" ht="12.75">
      <c r="B303" s="1268" t="s">
        <v>685</v>
      </c>
      <c r="C303" s="1269"/>
      <c r="D303" s="1270"/>
      <c r="E303" s="1271"/>
      <c r="F303" s="1316" t="str">
        <f>'Modif dossier'!$C$24</f>
        <v>CNDS 2012</v>
      </c>
      <c r="G303" s="1317"/>
      <c r="H303" s="1270"/>
      <c r="I303" s="1271"/>
    </row>
    <row r="304" spans="2:9" s="463" customFormat="1" ht="12.75">
      <c r="B304" s="1268" t="s">
        <v>686</v>
      </c>
      <c r="C304" s="1269"/>
      <c r="D304" s="1270"/>
      <c r="E304" s="1271"/>
      <c r="F304" s="1303"/>
      <c r="G304" s="1304"/>
      <c r="H304" s="1270"/>
      <c r="I304" s="1271"/>
    </row>
    <row r="305" spans="2:9" s="463" customFormat="1" ht="12.75">
      <c r="B305" s="1268" t="s">
        <v>687</v>
      </c>
      <c r="C305" s="1269"/>
      <c r="D305" s="1270"/>
      <c r="E305" s="1271"/>
      <c r="F305" s="1303"/>
      <c r="G305" s="1304"/>
      <c r="H305" s="1270"/>
      <c r="I305" s="1271"/>
    </row>
    <row r="306" spans="2:9" s="463" customFormat="1" ht="13.5" thickBot="1">
      <c r="B306" s="1290"/>
      <c r="C306" s="1291"/>
      <c r="D306" s="1262"/>
      <c r="E306" s="1263"/>
      <c r="F306" s="1305" t="s">
        <v>35</v>
      </c>
      <c r="G306" s="1306"/>
      <c r="H306" s="1270"/>
      <c r="I306" s="1271"/>
    </row>
    <row r="307" spans="2:9" s="463" customFormat="1" ht="12.75">
      <c r="B307" s="1309" t="s">
        <v>710</v>
      </c>
      <c r="C307" s="1310"/>
      <c r="D307" s="1280">
        <f>SUM(D308:D312)</f>
        <v>0</v>
      </c>
      <c r="E307" s="1281"/>
      <c r="F307" s="1305" t="s">
        <v>34</v>
      </c>
      <c r="G307" s="1306"/>
      <c r="H307" s="1270"/>
      <c r="I307" s="1271"/>
    </row>
    <row r="308" spans="2:9" s="463" customFormat="1" ht="19.5" customHeight="1">
      <c r="B308" s="1268" t="s">
        <v>688</v>
      </c>
      <c r="C308" s="1269"/>
      <c r="D308" s="1270"/>
      <c r="E308" s="1271"/>
      <c r="F308" s="1313" t="s">
        <v>359</v>
      </c>
      <c r="G308" s="1314"/>
      <c r="H308" s="1307">
        <f>SUM(H309:H311)</f>
        <v>0</v>
      </c>
      <c r="I308" s="1308"/>
    </row>
    <row r="309" spans="2:9" s="463" customFormat="1" ht="12.75">
      <c r="B309" s="1268" t="s">
        <v>689</v>
      </c>
      <c r="C309" s="1269"/>
      <c r="D309" s="1270"/>
      <c r="E309" s="1271"/>
      <c r="F309" s="1303"/>
      <c r="G309" s="1304"/>
      <c r="H309" s="1270"/>
      <c r="I309" s="1271"/>
    </row>
    <row r="310" spans="2:9" s="463" customFormat="1" ht="12.75">
      <c r="B310" s="1268" t="s">
        <v>717</v>
      </c>
      <c r="C310" s="1269"/>
      <c r="D310" s="1270"/>
      <c r="E310" s="1271"/>
      <c r="F310" s="1303"/>
      <c r="G310" s="1304"/>
      <c r="H310" s="1270"/>
      <c r="I310" s="1271"/>
    </row>
    <row r="311" spans="2:9" s="463" customFormat="1" ht="12.75">
      <c r="B311" s="1268" t="s">
        <v>718</v>
      </c>
      <c r="C311" s="1269"/>
      <c r="D311" s="1270"/>
      <c r="E311" s="1271"/>
      <c r="F311" s="1303"/>
      <c r="G311" s="1304"/>
      <c r="H311" s="1270"/>
      <c r="I311" s="1271"/>
    </row>
    <row r="312" spans="2:9" s="463" customFormat="1" ht="13.5" thickBot="1">
      <c r="B312" s="1290"/>
      <c r="C312" s="1291"/>
      <c r="D312" s="1262"/>
      <c r="E312" s="1263"/>
      <c r="F312" s="1250" t="s">
        <v>33</v>
      </c>
      <c r="G312" s="1251"/>
      <c r="H312" s="1307">
        <f>SUM(H313:H314)</f>
        <v>0</v>
      </c>
      <c r="I312" s="1308"/>
    </row>
    <row r="313" spans="2:9" s="463" customFormat="1" ht="12.75">
      <c r="B313" s="1309" t="s">
        <v>723</v>
      </c>
      <c r="C313" s="1310"/>
      <c r="D313" s="1280">
        <f>SUM(D314:D316)</f>
        <v>0</v>
      </c>
      <c r="E313" s="1281"/>
      <c r="F313" s="1303"/>
      <c r="G313" s="1304"/>
      <c r="H313" s="1270"/>
      <c r="I313" s="1271"/>
    </row>
    <row r="314" spans="2:9" s="463" customFormat="1" ht="12.75">
      <c r="B314" s="1268" t="s">
        <v>724</v>
      </c>
      <c r="C314" s="1269"/>
      <c r="D314" s="1270"/>
      <c r="E314" s="1271"/>
      <c r="F314" s="1303"/>
      <c r="G314" s="1304"/>
      <c r="H314" s="1270"/>
      <c r="I314" s="1271"/>
    </row>
    <row r="315" spans="2:9" s="463" customFormat="1" ht="12.75">
      <c r="B315" s="1268" t="s">
        <v>726</v>
      </c>
      <c r="C315" s="1269"/>
      <c r="D315" s="1270"/>
      <c r="E315" s="1271"/>
      <c r="F315" s="1305" t="s">
        <v>37</v>
      </c>
      <c r="G315" s="1306"/>
      <c r="H315" s="1270"/>
      <c r="I315" s="1271"/>
    </row>
    <row r="316" spans="2:9" s="463" customFormat="1" ht="13.5" thickBot="1">
      <c r="B316" s="1260" t="s">
        <v>727</v>
      </c>
      <c r="C316" s="1261"/>
      <c r="D316" s="1262"/>
      <c r="E316" s="1263"/>
      <c r="F316" s="1305" t="s">
        <v>38</v>
      </c>
      <c r="G316" s="1306"/>
      <c r="H316" s="1270"/>
      <c r="I316" s="1271"/>
    </row>
    <row r="317" spans="2:9" s="463" customFormat="1" ht="23.25" customHeight="1">
      <c r="B317" s="1278" t="s">
        <v>891</v>
      </c>
      <c r="C317" s="1279"/>
      <c r="D317" s="1280">
        <f>SUM(D318:D319)</f>
        <v>0</v>
      </c>
      <c r="E317" s="1281"/>
      <c r="F317" s="1305" t="s">
        <v>39</v>
      </c>
      <c r="G317" s="1306"/>
      <c r="H317" s="1307">
        <f>SUM(H318:H319)</f>
        <v>0</v>
      </c>
      <c r="I317" s="1308"/>
    </row>
    <row r="318" spans="2:9" s="463" customFormat="1" ht="12.75">
      <c r="B318" s="1268" t="s">
        <v>46</v>
      </c>
      <c r="C318" s="1269"/>
      <c r="D318" s="1270"/>
      <c r="E318" s="1271"/>
      <c r="F318" s="1303"/>
      <c r="G318" s="1304"/>
      <c r="H318" s="1270"/>
      <c r="I318" s="1271"/>
    </row>
    <row r="319" spans="2:9" s="463" customFormat="1" ht="13.5" thickBot="1">
      <c r="B319" s="1290"/>
      <c r="C319" s="1291"/>
      <c r="D319" s="1262"/>
      <c r="E319" s="1263"/>
      <c r="F319" s="1300"/>
      <c r="G319" s="1301"/>
      <c r="H319" s="1302"/>
      <c r="I319" s="1263"/>
    </row>
    <row r="320" spans="2:9" s="463" customFormat="1" ht="20.25" customHeight="1">
      <c r="B320" s="1282" t="s">
        <v>892</v>
      </c>
      <c r="C320" s="1283"/>
      <c r="D320" s="1284">
        <f>SUM(D321)</f>
        <v>0</v>
      </c>
      <c r="E320" s="1285"/>
      <c r="F320" s="1278" t="s">
        <v>749</v>
      </c>
      <c r="G320" s="1279"/>
      <c r="H320" s="1280">
        <f>SUM(H321:H323)</f>
        <v>0</v>
      </c>
      <c r="I320" s="1281"/>
    </row>
    <row r="321" spans="2:9" s="463" customFormat="1" ht="13.5" thickBot="1">
      <c r="B321" s="1290"/>
      <c r="C321" s="1291"/>
      <c r="D321" s="1262"/>
      <c r="E321" s="1263"/>
      <c r="F321" s="1268" t="s">
        <v>731</v>
      </c>
      <c r="G321" s="1269"/>
      <c r="H321" s="1270"/>
      <c r="I321" s="1271"/>
    </row>
    <row r="322" spans="2:9" s="463" customFormat="1" ht="20.25" customHeight="1">
      <c r="B322" s="1296" t="s">
        <v>893</v>
      </c>
      <c r="C322" s="1297"/>
      <c r="D322" s="1284">
        <f>SUM(D323)</f>
        <v>0</v>
      </c>
      <c r="E322" s="1285"/>
      <c r="F322" s="1298" t="s">
        <v>45</v>
      </c>
      <c r="G322" s="1299"/>
      <c r="H322" s="1270"/>
      <c r="I322" s="1271"/>
    </row>
    <row r="323" spans="2:9" s="463" customFormat="1" ht="13.5" thickBot="1">
      <c r="B323" s="1290"/>
      <c r="C323" s="1291"/>
      <c r="D323" s="1262"/>
      <c r="E323" s="1263"/>
      <c r="F323" s="1300"/>
      <c r="G323" s="1301"/>
      <c r="H323" s="1302"/>
      <c r="I323" s="1263"/>
    </row>
    <row r="324" spans="2:9" s="463" customFormat="1" ht="21" customHeight="1" thickBot="1">
      <c r="B324" s="1282" t="s">
        <v>894</v>
      </c>
      <c r="C324" s="1283"/>
      <c r="D324" s="1284">
        <f>SUM(D325)</f>
        <v>0</v>
      </c>
      <c r="E324" s="1285"/>
      <c r="F324" s="1286" t="s">
        <v>898</v>
      </c>
      <c r="G324" s="1287"/>
      <c r="H324" s="1288"/>
      <c r="I324" s="1289"/>
    </row>
    <row r="325" spans="2:9" s="463" customFormat="1" ht="13.5" thickBot="1">
      <c r="B325" s="1290"/>
      <c r="C325" s="1291"/>
      <c r="D325" s="1262"/>
      <c r="E325" s="1263"/>
      <c r="F325" s="1292" t="s">
        <v>900</v>
      </c>
      <c r="G325" s="1293"/>
      <c r="H325" s="1294"/>
      <c r="I325" s="1295"/>
    </row>
    <row r="326" spans="2:9" s="463" customFormat="1" ht="16.5" customHeight="1" thickBot="1">
      <c r="B326" s="1272" t="s">
        <v>735</v>
      </c>
      <c r="C326" s="1273"/>
      <c r="D326" s="1274">
        <f>SUM(D297,D302,D307,D313,D317,D320,D322,D324,)</f>
        <v>0</v>
      </c>
      <c r="E326" s="1257"/>
      <c r="F326" s="1275" t="s">
        <v>736</v>
      </c>
      <c r="G326" s="1276"/>
      <c r="H326" s="1274">
        <f>SUM(H297+H301+H320+H324+H325)</f>
        <v>0</v>
      </c>
      <c r="I326" s="1257"/>
    </row>
    <row r="327" spans="2:9" s="463" customFormat="1" ht="18.75" customHeight="1" thickBot="1">
      <c r="B327" s="1277" t="str">
        <f>IF(D326=H326,"Equilibre des charges et des produits","Attention à l'équilibre des charges et des produits")</f>
        <v>Equilibre des charges et des produits</v>
      </c>
      <c r="C327" s="1266"/>
      <c r="D327" s="1266"/>
      <c r="E327" s="1266"/>
      <c r="F327" s="1266"/>
      <c r="G327" s="1266"/>
      <c r="H327" s="1266"/>
      <c r="I327" s="1267"/>
    </row>
    <row r="328" spans="2:9" s="463" customFormat="1" ht="23.25" customHeight="1">
      <c r="B328" s="1278" t="s">
        <v>935</v>
      </c>
      <c r="C328" s="1279"/>
      <c r="D328" s="1280">
        <f>SUM(D329:D331)</f>
        <v>0</v>
      </c>
      <c r="E328" s="1281"/>
      <c r="F328" s="1278" t="s">
        <v>32</v>
      </c>
      <c r="G328" s="1279"/>
      <c r="H328" s="1280">
        <f>SUM(H329:H331)</f>
        <v>0</v>
      </c>
      <c r="I328" s="1281"/>
    </row>
    <row r="329" spans="2:9" s="463" customFormat="1" ht="12.75">
      <c r="B329" s="1268" t="s">
        <v>690</v>
      </c>
      <c r="C329" s="1269"/>
      <c r="D329" s="1270"/>
      <c r="E329" s="1271"/>
      <c r="F329" s="1268" t="s">
        <v>691</v>
      </c>
      <c r="G329" s="1269"/>
      <c r="H329" s="1270"/>
      <c r="I329" s="1271"/>
    </row>
    <row r="330" spans="2:9" s="463" customFormat="1" ht="12.75">
      <c r="B330" s="1268" t="s">
        <v>739</v>
      </c>
      <c r="C330" s="1269"/>
      <c r="D330" s="1270"/>
      <c r="E330" s="1271"/>
      <c r="F330" s="1268" t="s">
        <v>740</v>
      </c>
      <c r="G330" s="1269"/>
      <c r="H330" s="1270"/>
      <c r="I330" s="1271"/>
    </row>
    <row r="331" spans="2:9" s="463" customFormat="1" ht="13.5" thickBot="1">
      <c r="B331" s="1260" t="s">
        <v>741</v>
      </c>
      <c r="C331" s="1261"/>
      <c r="D331" s="1262"/>
      <c r="E331" s="1263"/>
      <c r="F331" s="1260" t="s">
        <v>742</v>
      </c>
      <c r="G331" s="1261"/>
      <c r="H331" s="1262"/>
      <c r="I331" s="1263"/>
    </row>
    <row r="332" spans="2:9" s="463" customFormat="1" ht="18.75" customHeight="1" thickBot="1">
      <c r="B332" s="1264" t="str">
        <f>IF(D328=H328,"Equilibre des contributions volontaires","Attention à l'équilibre des contributions volontaires")</f>
        <v>Equilibre des contributions volontaires</v>
      </c>
      <c r="C332" s="1265"/>
      <c r="D332" s="1265"/>
      <c r="E332" s="1265"/>
      <c r="F332" s="1266"/>
      <c r="G332" s="1266"/>
      <c r="H332" s="1266"/>
      <c r="I332" s="1267"/>
    </row>
    <row r="333" spans="2:9" s="463" customFormat="1" ht="21" customHeight="1" thickBot="1">
      <c r="B333" s="1258" t="s">
        <v>743</v>
      </c>
      <c r="C333" s="1259"/>
      <c r="D333" s="1256">
        <f>SUM(D326,D328)</f>
        <v>0</v>
      </c>
      <c r="E333" s="1257"/>
      <c r="F333" s="1258" t="s">
        <v>744</v>
      </c>
      <c r="G333" s="1259"/>
      <c r="H333" s="1256">
        <f>SUM(H328,H326)</f>
        <v>0</v>
      </c>
      <c r="I333" s="1257"/>
    </row>
    <row r="334" spans="2:5" s="463" customFormat="1" ht="5.25" customHeight="1" thickBot="1">
      <c r="B334" s="787"/>
      <c r="C334" s="787"/>
      <c r="D334" s="787"/>
      <c r="E334" s="787"/>
    </row>
    <row r="335" spans="2:9" s="463" customFormat="1" ht="21" customHeight="1" thickBot="1">
      <c r="B335" s="1252" t="str">
        <f>IF(D333=H333,"Budget Equilibré","Attention Budget Déséquilibré")</f>
        <v>Budget Equilibré</v>
      </c>
      <c r="C335" s="1253"/>
      <c r="D335" s="1253"/>
      <c r="E335" s="1253"/>
      <c r="F335" s="1253"/>
      <c r="G335" s="1253"/>
      <c r="H335" s="1253"/>
      <c r="I335" s="1254"/>
    </row>
    <row r="336" spans="2:9" ht="12.75">
      <c r="B336" s="598"/>
      <c r="C336" s="599"/>
      <c r="D336" s="599"/>
      <c r="E336" s="599"/>
      <c r="F336" s="599"/>
      <c r="G336" s="599"/>
      <c r="H336" s="599"/>
      <c r="I336" s="599"/>
    </row>
    <row r="337" spans="2:9" ht="12.75">
      <c r="B337" s="504" t="s">
        <v>793</v>
      </c>
      <c r="C337" s="491"/>
      <c r="D337" s="491"/>
      <c r="E337" s="491"/>
      <c r="F337" s="600"/>
      <c r="G337" s="600"/>
      <c r="H337" s="463"/>
      <c r="I337" s="463"/>
    </row>
    <row r="338" spans="2:9" ht="26.25" customHeight="1">
      <c r="B338" s="1255" t="s">
        <v>526</v>
      </c>
      <c r="C338" s="1255"/>
      <c r="D338" s="1255"/>
      <c r="E338" s="1255"/>
      <c r="F338" s="1255"/>
      <c r="G338" s="1255"/>
      <c r="H338" s="1255"/>
      <c r="I338" s="1255"/>
    </row>
    <row r="339" ht="7.5" customHeight="1">
      <c r="B339" s="601"/>
    </row>
    <row r="340" spans="2:9" ht="30">
      <c r="B340" s="587" t="str">
        <f>'Modif dossier'!$C$35</f>
        <v>ACTION 6 réalisée en 2012</v>
      </c>
      <c r="C340" s="472"/>
      <c r="D340" s="472"/>
      <c r="E340" s="472"/>
      <c r="F340" s="472"/>
      <c r="G340" s="472"/>
      <c r="H340" s="588"/>
      <c r="I340" s="589"/>
    </row>
    <row r="341" spans="2:9" ht="8.25" customHeight="1">
      <c r="B341" s="585"/>
      <c r="C341" s="469"/>
      <c r="D341" s="469"/>
      <c r="E341" s="469"/>
      <c r="F341" s="469"/>
      <c r="G341" s="469"/>
      <c r="H341" s="469"/>
      <c r="I341" s="470"/>
    </row>
    <row r="342" spans="2:9" ht="12.75">
      <c r="B342" s="529" t="s">
        <v>772</v>
      </c>
      <c r="C342" s="586"/>
      <c r="D342" s="586"/>
      <c r="E342" s="586"/>
      <c r="F342" s="586"/>
      <c r="G342" s="586"/>
      <c r="H342" s="586"/>
      <c r="I342" s="586"/>
    </row>
    <row r="343" spans="2:9" ht="12.75">
      <c r="B343" s="1203"/>
      <c r="C343" s="1341"/>
      <c r="D343" s="1341"/>
      <c r="E343" s="1341"/>
      <c r="F343" s="1341"/>
      <c r="G343" s="1341"/>
      <c r="H343" s="1341"/>
      <c r="I343" s="1342"/>
    </row>
    <row r="344" spans="2:9" ht="12.75">
      <c r="B344" s="1343"/>
      <c r="C344" s="1344"/>
      <c r="D344" s="1344"/>
      <c r="E344" s="1344"/>
      <c r="F344" s="1344"/>
      <c r="G344" s="1344"/>
      <c r="H344" s="1344"/>
      <c r="I344" s="1345"/>
    </row>
    <row r="345" spans="2:9" ht="8.25" customHeight="1">
      <c r="B345" s="590"/>
      <c r="C345" s="590"/>
      <c r="D345" s="590"/>
      <c r="E345" s="590"/>
      <c r="F345" s="590"/>
      <c r="G345" s="590"/>
      <c r="H345" s="590"/>
      <c r="I345" s="590"/>
    </row>
    <row r="346" s="586" customFormat="1" ht="12.75">
      <c r="B346" s="529" t="s">
        <v>855</v>
      </c>
    </row>
    <row r="347" spans="2:9" s="586" customFormat="1" ht="12.75">
      <c r="B347" s="1203"/>
      <c r="C347" s="1341"/>
      <c r="D347" s="1341"/>
      <c r="E347" s="1341"/>
      <c r="F347" s="1341"/>
      <c r="G347" s="1341"/>
      <c r="H347" s="1341"/>
      <c r="I347" s="1342"/>
    </row>
    <row r="348" spans="2:9" s="586" customFormat="1" ht="59.25" customHeight="1">
      <c r="B348" s="1346"/>
      <c r="C348" s="1347"/>
      <c r="D348" s="1347"/>
      <c r="E348" s="1347"/>
      <c r="F348" s="1347"/>
      <c r="G348" s="1347"/>
      <c r="H348" s="1347"/>
      <c r="I348" s="1348"/>
    </row>
    <row r="349" spans="2:9" s="586" customFormat="1" ht="108" customHeight="1">
      <c r="B349" s="1343"/>
      <c r="C349" s="1344"/>
      <c r="D349" s="1344"/>
      <c r="E349" s="1344"/>
      <c r="F349" s="1344"/>
      <c r="G349" s="1344"/>
      <c r="H349" s="1344"/>
      <c r="I349" s="1345"/>
    </row>
    <row r="350" spans="2:5" s="463" customFormat="1" ht="24" customHeight="1">
      <c r="B350" s="489" t="s">
        <v>1005</v>
      </c>
      <c r="C350" s="479"/>
      <c r="D350" s="479"/>
      <c r="E350" s="479"/>
    </row>
    <row r="351" spans="2:9" s="463" customFormat="1" ht="81.75" customHeight="1">
      <c r="B351" s="1349"/>
      <c r="C351" s="1350"/>
      <c r="D351" s="1350"/>
      <c r="E351" s="1350"/>
      <c r="F351" s="1350"/>
      <c r="G351" s="1350"/>
      <c r="H351" s="1350"/>
      <c r="I351" s="1351"/>
    </row>
    <row r="352" spans="2:10" s="463" customFormat="1" ht="15" customHeight="1">
      <c r="B352" s="591"/>
      <c r="J352" s="591"/>
    </row>
    <row r="353" spans="2:9" s="463" customFormat="1" ht="12.75">
      <c r="B353" s="592" t="s">
        <v>756</v>
      </c>
      <c r="H353" s="475" t="s">
        <v>836</v>
      </c>
      <c r="I353" s="593"/>
    </row>
    <row r="354" s="463" customFormat="1" ht="6.75" customHeight="1"/>
    <row r="355" spans="2:9" s="463" customFormat="1" ht="15.75">
      <c r="B355" s="594"/>
      <c r="H355" s="475" t="s">
        <v>759</v>
      </c>
      <c r="I355" s="509"/>
    </row>
    <row r="356" spans="2:9" s="463" customFormat="1" ht="6.75" customHeight="1">
      <c r="B356" s="594"/>
      <c r="H356" s="475"/>
      <c r="I356" s="475"/>
    </row>
    <row r="357" spans="2:9" s="463" customFormat="1" ht="15.75">
      <c r="B357" s="594"/>
      <c r="H357" s="475" t="s">
        <v>835</v>
      </c>
      <c r="I357" s="595">
        <f>SUM(I353,I355)</f>
        <v>0</v>
      </c>
    </row>
    <row r="358" spans="2:5" s="463" customFormat="1" ht="7.5" customHeight="1">
      <c r="B358" s="594"/>
      <c r="C358" s="596"/>
      <c r="D358" s="597"/>
      <c r="E358" s="594"/>
    </row>
    <row r="359" spans="2:9" s="463" customFormat="1" ht="21" customHeight="1">
      <c r="B359" s="594"/>
      <c r="D359" s="475" t="s">
        <v>757</v>
      </c>
      <c r="E359" s="1352"/>
      <c r="F359" s="1353"/>
      <c r="G359" s="1353"/>
      <c r="H359" s="1353"/>
      <c r="I359" s="1354"/>
    </row>
    <row r="360" spans="2:9" s="463" customFormat="1" ht="21" customHeight="1">
      <c r="B360" s="594"/>
      <c r="D360" s="475"/>
      <c r="E360" s="862"/>
      <c r="F360" s="862"/>
      <c r="G360" s="862"/>
      <c r="H360" s="862"/>
      <c r="I360" s="862"/>
    </row>
    <row r="361" spans="2:9" s="463" customFormat="1" ht="15" customHeight="1" thickBot="1">
      <c r="B361" s="1355" t="s">
        <v>511</v>
      </c>
      <c r="C361" s="1355"/>
      <c r="D361" s="1355"/>
      <c r="E361" s="1355"/>
      <c r="F361" s="1355"/>
      <c r="G361" s="1355"/>
      <c r="H361" s="1355"/>
      <c r="I361" s="1355"/>
    </row>
    <row r="362" spans="2:9" s="463" customFormat="1" ht="19.5" customHeight="1" thickBot="1">
      <c r="B362" s="1328" t="str">
        <f>'Modif dossier'!$C$36</f>
        <v>Budget réalisé de l'action 6</v>
      </c>
      <c r="C362" s="1329"/>
      <c r="D362" s="1329"/>
      <c r="E362" s="1329"/>
      <c r="F362" s="1329"/>
      <c r="G362" s="1329"/>
      <c r="H362" s="1329"/>
      <c r="I362" s="1330"/>
    </row>
    <row r="363" spans="2:9" s="463" customFormat="1" ht="27" customHeight="1" thickBot="1">
      <c r="B363" s="1331" t="s">
        <v>1004</v>
      </c>
      <c r="C363" s="1332"/>
      <c r="D363" s="1333" t="s">
        <v>692</v>
      </c>
      <c r="E363" s="1334"/>
      <c r="F363" s="1335" t="s">
        <v>693</v>
      </c>
      <c r="G363" s="1336"/>
      <c r="H363" s="1333" t="s">
        <v>692</v>
      </c>
      <c r="I363" s="1334"/>
    </row>
    <row r="364" spans="2:9" s="463" customFormat="1" ht="27.75" customHeight="1">
      <c r="B364" s="1309" t="s">
        <v>694</v>
      </c>
      <c r="C364" s="1310"/>
      <c r="D364" s="1337">
        <f>SUM(D365:D368)</f>
        <v>0</v>
      </c>
      <c r="E364" s="1338"/>
      <c r="F364" s="1339" t="s">
        <v>695</v>
      </c>
      <c r="G364" s="1340"/>
      <c r="H364" s="1337">
        <f>SUM(H365:H367)</f>
        <v>0</v>
      </c>
      <c r="I364" s="1338"/>
    </row>
    <row r="365" spans="2:9" s="463" customFormat="1" ht="12.75">
      <c r="B365" s="1268" t="s">
        <v>746</v>
      </c>
      <c r="C365" s="1318"/>
      <c r="D365" s="1270"/>
      <c r="E365" s="1271"/>
      <c r="F365" s="1322" t="s">
        <v>697</v>
      </c>
      <c r="G365" s="1323"/>
      <c r="H365" s="1324"/>
      <c r="I365" s="1325"/>
    </row>
    <row r="366" spans="2:9" s="463" customFormat="1" ht="12.75">
      <c r="B366" s="1268" t="s">
        <v>684</v>
      </c>
      <c r="C366" s="1318"/>
      <c r="D366" s="1270"/>
      <c r="E366" s="1271"/>
      <c r="F366" s="1303"/>
      <c r="G366" s="1304"/>
      <c r="H366" s="1326"/>
      <c r="I366" s="1327"/>
    </row>
    <row r="367" spans="2:9" s="463" customFormat="1" ht="13.5" thickBot="1">
      <c r="B367" s="1303"/>
      <c r="C367" s="1318"/>
      <c r="D367" s="1270"/>
      <c r="E367" s="1271"/>
      <c r="F367" s="1319"/>
      <c r="G367" s="1320"/>
      <c r="H367" s="1262"/>
      <c r="I367" s="1263"/>
    </row>
    <row r="368" spans="2:9" s="463" customFormat="1" ht="13.5" thickBot="1">
      <c r="B368" s="1290"/>
      <c r="C368" s="1321"/>
      <c r="D368" s="1262"/>
      <c r="E368" s="1263"/>
      <c r="F368" s="864" t="s">
        <v>747</v>
      </c>
      <c r="G368" s="863"/>
      <c r="H368" s="1280">
        <f>SUM(H369,H373,H374,H375,H379,H382,H383,H384)</f>
        <v>0</v>
      </c>
      <c r="I368" s="1281"/>
    </row>
    <row r="369" spans="2:9" s="463" customFormat="1" ht="12.75">
      <c r="B369" s="1309" t="s">
        <v>704</v>
      </c>
      <c r="C369" s="1315"/>
      <c r="D369" s="1280">
        <f>SUM(D370:D373)</f>
        <v>0</v>
      </c>
      <c r="E369" s="1281"/>
      <c r="F369" s="1250" t="s">
        <v>36</v>
      </c>
      <c r="G369" s="1251"/>
      <c r="H369" s="1307">
        <f>SUM(H370:H372)</f>
        <v>0</v>
      </c>
      <c r="I369" s="1308"/>
    </row>
    <row r="370" spans="2:9" s="463" customFormat="1" ht="12.75">
      <c r="B370" s="1268" t="s">
        <v>685</v>
      </c>
      <c r="C370" s="1269"/>
      <c r="D370" s="1270"/>
      <c r="E370" s="1271"/>
      <c r="F370" s="1316" t="str">
        <f>'Modif dossier'!$C$24</f>
        <v>CNDS 2012</v>
      </c>
      <c r="G370" s="1317"/>
      <c r="H370" s="1270"/>
      <c r="I370" s="1271"/>
    </row>
    <row r="371" spans="2:9" s="463" customFormat="1" ht="12.75">
      <c r="B371" s="1268" t="s">
        <v>686</v>
      </c>
      <c r="C371" s="1269"/>
      <c r="D371" s="1270"/>
      <c r="E371" s="1271"/>
      <c r="F371" s="1303"/>
      <c r="G371" s="1304"/>
      <c r="H371" s="1270"/>
      <c r="I371" s="1271"/>
    </row>
    <row r="372" spans="2:9" s="463" customFormat="1" ht="12.75">
      <c r="B372" s="1268" t="s">
        <v>687</v>
      </c>
      <c r="C372" s="1269"/>
      <c r="D372" s="1270"/>
      <c r="E372" s="1271"/>
      <c r="F372" s="1303"/>
      <c r="G372" s="1304"/>
      <c r="H372" s="1270"/>
      <c r="I372" s="1271"/>
    </row>
    <row r="373" spans="2:9" s="463" customFormat="1" ht="13.5" thickBot="1">
      <c r="B373" s="1290"/>
      <c r="C373" s="1291"/>
      <c r="D373" s="1262"/>
      <c r="E373" s="1263"/>
      <c r="F373" s="1305" t="s">
        <v>35</v>
      </c>
      <c r="G373" s="1306"/>
      <c r="H373" s="1270"/>
      <c r="I373" s="1271"/>
    </row>
    <row r="374" spans="2:9" s="463" customFormat="1" ht="12.75">
      <c r="B374" s="1309" t="s">
        <v>710</v>
      </c>
      <c r="C374" s="1310"/>
      <c r="D374" s="1280">
        <f>SUM(D375:D379)</f>
        <v>0</v>
      </c>
      <c r="E374" s="1281"/>
      <c r="F374" s="1305" t="s">
        <v>34</v>
      </c>
      <c r="G374" s="1306"/>
      <c r="H374" s="1270"/>
      <c r="I374" s="1271"/>
    </row>
    <row r="375" spans="2:9" s="463" customFormat="1" ht="21" customHeight="1">
      <c r="B375" s="1268" t="s">
        <v>688</v>
      </c>
      <c r="C375" s="1269"/>
      <c r="D375" s="1270"/>
      <c r="E375" s="1271"/>
      <c r="F375" s="1313" t="s">
        <v>359</v>
      </c>
      <c r="G375" s="1314"/>
      <c r="H375" s="1307">
        <f>SUM(H376:H378)</f>
        <v>0</v>
      </c>
      <c r="I375" s="1308"/>
    </row>
    <row r="376" spans="2:9" s="463" customFormat="1" ht="12.75">
      <c r="B376" s="1268" t="s">
        <v>689</v>
      </c>
      <c r="C376" s="1269"/>
      <c r="D376" s="1270"/>
      <c r="E376" s="1271"/>
      <c r="F376" s="1303"/>
      <c r="G376" s="1304"/>
      <c r="H376" s="1270"/>
      <c r="I376" s="1271"/>
    </row>
    <row r="377" spans="2:9" s="463" customFormat="1" ht="12.75">
      <c r="B377" s="1268" t="s">
        <v>717</v>
      </c>
      <c r="C377" s="1269"/>
      <c r="D377" s="1270"/>
      <c r="E377" s="1271"/>
      <c r="F377" s="1303"/>
      <c r="G377" s="1304"/>
      <c r="H377" s="1270"/>
      <c r="I377" s="1271"/>
    </row>
    <row r="378" spans="2:9" s="463" customFormat="1" ht="12.75">
      <c r="B378" s="1268" t="s">
        <v>718</v>
      </c>
      <c r="C378" s="1269"/>
      <c r="D378" s="1270"/>
      <c r="E378" s="1271"/>
      <c r="F378" s="1303"/>
      <c r="G378" s="1304"/>
      <c r="H378" s="1270"/>
      <c r="I378" s="1271"/>
    </row>
    <row r="379" spans="2:9" s="463" customFormat="1" ht="13.5" thickBot="1">
      <c r="B379" s="1290"/>
      <c r="C379" s="1291"/>
      <c r="D379" s="1262"/>
      <c r="E379" s="1263"/>
      <c r="F379" s="1311" t="s">
        <v>33</v>
      </c>
      <c r="G379" s="1312"/>
      <c r="H379" s="1307">
        <f>SUM(H380:H381)</f>
        <v>0</v>
      </c>
      <c r="I379" s="1308"/>
    </row>
    <row r="380" spans="2:9" s="463" customFormat="1" ht="12.75">
      <c r="B380" s="1309" t="s">
        <v>723</v>
      </c>
      <c r="C380" s="1310"/>
      <c r="D380" s="1280">
        <f>SUM(D381:D383)</f>
        <v>0</v>
      </c>
      <c r="E380" s="1281"/>
      <c r="F380" s="1303"/>
      <c r="G380" s="1304"/>
      <c r="H380" s="1270"/>
      <c r="I380" s="1271"/>
    </row>
    <row r="381" spans="2:9" s="463" customFormat="1" ht="12.75">
      <c r="B381" s="1268" t="s">
        <v>724</v>
      </c>
      <c r="C381" s="1269"/>
      <c r="D381" s="1270"/>
      <c r="E381" s="1271"/>
      <c r="F381" s="1303"/>
      <c r="G381" s="1304"/>
      <c r="H381" s="1270"/>
      <c r="I381" s="1271"/>
    </row>
    <row r="382" spans="2:9" s="463" customFormat="1" ht="12.75">
      <c r="B382" s="1268" t="s">
        <v>726</v>
      </c>
      <c r="C382" s="1269"/>
      <c r="D382" s="1270"/>
      <c r="E382" s="1271"/>
      <c r="F382" s="1305" t="s">
        <v>37</v>
      </c>
      <c r="G382" s="1306"/>
      <c r="H382" s="1270"/>
      <c r="I382" s="1271"/>
    </row>
    <row r="383" spans="2:9" s="463" customFormat="1" ht="13.5" thickBot="1">
      <c r="B383" s="1260" t="s">
        <v>727</v>
      </c>
      <c r="C383" s="1261"/>
      <c r="D383" s="1262"/>
      <c r="E383" s="1263"/>
      <c r="F383" s="1305" t="s">
        <v>38</v>
      </c>
      <c r="G383" s="1306"/>
      <c r="H383" s="1270"/>
      <c r="I383" s="1271"/>
    </row>
    <row r="384" spans="2:9" s="463" customFormat="1" ht="23.25" customHeight="1">
      <c r="B384" s="1278" t="s">
        <v>891</v>
      </c>
      <c r="C384" s="1279"/>
      <c r="D384" s="1280">
        <f>SUM(D385:D386)</f>
        <v>0</v>
      </c>
      <c r="E384" s="1281"/>
      <c r="F384" s="1305" t="s">
        <v>39</v>
      </c>
      <c r="G384" s="1306"/>
      <c r="H384" s="1307">
        <f>SUM(H385:H386)</f>
        <v>0</v>
      </c>
      <c r="I384" s="1308"/>
    </row>
    <row r="385" spans="2:9" s="463" customFormat="1" ht="12.75">
      <c r="B385" s="1268" t="s">
        <v>46</v>
      </c>
      <c r="C385" s="1269"/>
      <c r="D385" s="1270"/>
      <c r="E385" s="1271"/>
      <c r="F385" s="1303"/>
      <c r="G385" s="1304"/>
      <c r="H385" s="1270"/>
      <c r="I385" s="1271"/>
    </row>
    <row r="386" spans="2:9" s="463" customFormat="1" ht="13.5" thickBot="1">
      <c r="B386" s="1290"/>
      <c r="C386" s="1291"/>
      <c r="D386" s="1262"/>
      <c r="E386" s="1263"/>
      <c r="F386" s="1300"/>
      <c r="G386" s="1301"/>
      <c r="H386" s="1302"/>
      <c r="I386" s="1263"/>
    </row>
    <row r="387" spans="2:9" s="463" customFormat="1" ht="20.25" customHeight="1">
      <c r="B387" s="1282" t="s">
        <v>892</v>
      </c>
      <c r="C387" s="1283"/>
      <c r="D387" s="1284">
        <f>SUM(D388)</f>
        <v>0</v>
      </c>
      <c r="E387" s="1285"/>
      <c r="F387" s="1278" t="s">
        <v>749</v>
      </c>
      <c r="G387" s="1279"/>
      <c r="H387" s="1280">
        <f>SUM(H388:H390)</f>
        <v>0</v>
      </c>
      <c r="I387" s="1281"/>
    </row>
    <row r="388" spans="2:9" s="463" customFormat="1" ht="13.5" thickBot="1">
      <c r="B388" s="1290"/>
      <c r="C388" s="1291"/>
      <c r="D388" s="1262"/>
      <c r="E388" s="1263"/>
      <c r="F388" s="1268" t="s">
        <v>731</v>
      </c>
      <c r="G388" s="1269"/>
      <c r="H388" s="1270"/>
      <c r="I388" s="1271"/>
    </row>
    <row r="389" spans="2:9" s="463" customFormat="1" ht="20.25" customHeight="1">
      <c r="B389" s="1296" t="s">
        <v>893</v>
      </c>
      <c r="C389" s="1297"/>
      <c r="D389" s="1284">
        <f>SUM(D390)</f>
        <v>0</v>
      </c>
      <c r="E389" s="1285"/>
      <c r="F389" s="1298" t="s">
        <v>45</v>
      </c>
      <c r="G389" s="1299"/>
      <c r="H389" s="1270"/>
      <c r="I389" s="1271"/>
    </row>
    <row r="390" spans="2:9" s="463" customFormat="1" ht="13.5" thickBot="1">
      <c r="B390" s="1290"/>
      <c r="C390" s="1291"/>
      <c r="D390" s="1262"/>
      <c r="E390" s="1263"/>
      <c r="F390" s="1300"/>
      <c r="G390" s="1301"/>
      <c r="H390" s="1302"/>
      <c r="I390" s="1263"/>
    </row>
    <row r="391" spans="2:9" s="463" customFormat="1" ht="21" customHeight="1" thickBot="1">
      <c r="B391" s="1282" t="s">
        <v>894</v>
      </c>
      <c r="C391" s="1283"/>
      <c r="D391" s="1284">
        <f>SUM(D392)</f>
        <v>0</v>
      </c>
      <c r="E391" s="1285"/>
      <c r="F391" s="1286" t="s">
        <v>898</v>
      </c>
      <c r="G391" s="1287"/>
      <c r="H391" s="1288"/>
      <c r="I391" s="1289"/>
    </row>
    <row r="392" spans="2:9" s="463" customFormat="1" ht="13.5" thickBot="1">
      <c r="B392" s="1290"/>
      <c r="C392" s="1291"/>
      <c r="D392" s="1262"/>
      <c r="E392" s="1263"/>
      <c r="F392" s="1292" t="s">
        <v>900</v>
      </c>
      <c r="G392" s="1293"/>
      <c r="H392" s="1294"/>
      <c r="I392" s="1295"/>
    </row>
    <row r="393" spans="2:9" s="463" customFormat="1" ht="16.5" customHeight="1" thickBot="1">
      <c r="B393" s="1272" t="s">
        <v>735</v>
      </c>
      <c r="C393" s="1273"/>
      <c r="D393" s="1274">
        <f>SUM(D364,D369,D374,D380,D384,D387,D389,D391,)</f>
        <v>0</v>
      </c>
      <c r="E393" s="1257"/>
      <c r="F393" s="1275" t="s">
        <v>736</v>
      </c>
      <c r="G393" s="1276"/>
      <c r="H393" s="1274">
        <f>SUM(H364+H368+H387+H391+H392)</f>
        <v>0</v>
      </c>
      <c r="I393" s="1257"/>
    </row>
    <row r="394" spans="2:9" s="463" customFormat="1" ht="18.75" customHeight="1" thickBot="1">
      <c r="B394" s="1277" t="str">
        <f>IF(D393=H393,"Equilibre des charges et des produits","Attention à l'équilibre des charges et des produits")</f>
        <v>Equilibre des charges et des produits</v>
      </c>
      <c r="C394" s="1266"/>
      <c r="D394" s="1266"/>
      <c r="E394" s="1266"/>
      <c r="F394" s="1266"/>
      <c r="G394" s="1266"/>
      <c r="H394" s="1266"/>
      <c r="I394" s="1267"/>
    </row>
    <row r="395" spans="2:9" s="463" customFormat="1" ht="23.25" customHeight="1">
      <c r="B395" s="1278" t="s">
        <v>935</v>
      </c>
      <c r="C395" s="1279"/>
      <c r="D395" s="1280">
        <f>SUM(D396:D398)</f>
        <v>0</v>
      </c>
      <c r="E395" s="1281"/>
      <c r="F395" s="1278" t="s">
        <v>32</v>
      </c>
      <c r="G395" s="1279"/>
      <c r="H395" s="1280">
        <f>SUM(H396:H398)</f>
        <v>0</v>
      </c>
      <c r="I395" s="1281"/>
    </row>
    <row r="396" spans="2:9" s="463" customFormat="1" ht="12.75">
      <c r="B396" s="1268" t="s">
        <v>690</v>
      </c>
      <c r="C396" s="1269"/>
      <c r="D396" s="1270"/>
      <c r="E396" s="1271"/>
      <c r="F396" s="1268" t="s">
        <v>691</v>
      </c>
      <c r="G396" s="1269"/>
      <c r="H396" s="1270"/>
      <c r="I396" s="1271"/>
    </row>
    <row r="397" spans="2:9" s="463" customFormat="1" ht="12.75">
      <c r="B397" s="1268" t="s">
        <v>739</v>
      </c>
      <c r="C397" s="1269"/>
      <c r="D397" s="1270"/>
      <c r="E397" s="1271"/>
      <c r="F397" s="1268" t="s">
        <v>740</v>
      </c>
      <c r="G397" s="1269"/>
      <c r="H397" s="1270"/>
      <c r="I397" s="1271"/>
    </row>
    <row r="398" spans="2:9" s="463" customFormat="1" ht="13.5" thickBot="1">
      <c r="B398" s="1260" t="s">
        <v>741</v>
      </c>
      <c r="C398" s="1261"/>
      <c r="D398" s="1262"/>
      <c r="E398" s="1263"/>
      <c r="F398" s="1260" t="s">
        <v>742</v>
      </c>
      <c r="G398" s="1261"/>
      <c r="H398" s="1262"/>
      <c r="I398" s="1263"/>
    </row>
    <row r="399" spans="2:9" s="463" customFormat="1" ht="18.75" customHeight="1" thickBot="1">
      <c r="B399" s="1264" t="str">
        <f>IF(D395=H395,"Equilibre des contributions volontaires","Attention à l'équilibre des contributions volontaires")</f>
        <v>Equilibre des contributions volontaires</v>
      </c>
      <c r="C399" s="1265"/>
      <c r="D399" s="1265"/>
      <c r="E399" s="1265"/>
      <c r="F399" s="1266"/>
      <c r="G399" s="1266"/>
      <c r="H399" s="1266"/>
      <c r="I399" s="1267"/>
    </row>
    <row r="400" spans="2:9" s="463" customFormat="1" ht="21" customHeight="1" thickBot="1">
      <c r="B400" s="1258" t="s">
        <v>743</v>
      </c>
      <c r="C400" s="1259"/>
      <c r="D400" s="1256">
        <f>SUM(D393,D395)</f>
        <v>0</v>
      </c>
      <c r="E400" s="1257"/>
      <c r="F400" s="1258" t="s">
        <v>744</v>
      </c>
      <c r="G400" s="1259"/>
      <c r="H400" s="1256">
        <f>SUM(H395,H393)</f>
        <v>0</v>
      </c>
      <c r="I400" s="1257"/>
    </row>
    <row r="401" spans="2:5" s="463" customFormat="1" ht="5.25" customHeight="1" thickBot="1">
      <c r="B401" s="787"/>
      <c r="C401" s="787"/>
      <c r="D401" s="787"/>
      <c r="E401" s="787"/>
    </row>
    <row r="402" spans="2:9" s="463" customFormat="1" ht="21" customHeight="1" thickBot="1">
      <c r="B402" s="1252" t="str">
        <f>IF(D400=H400,"Budget Equilibré","Attention Budget Déséquilibré")</f>
        <v>Budget Equilibré</v>
      </c>
      <c r="C402" s="1253"/>
      <c r="D402" s="1253"/>
      <c r="E402" s="1253"/>
      <c r="F402" s="1253"/>
      <c r="G402" s="1253"/>
      <c r="H402" s="1253"/>
      <c r="I402" s="1254"/>
    </row>
    <row r="403" spans="2:9" ht="12.75">
      <c r="B403" s="598"/>
      <c r="C403" s="599"/>
      <c r="D403" s="599"/>
      <c r="E403" s="599"/>
      <c r="F403" s="599"/>
      <c r="G403" s="599"/>
      <c r="H403" s="599"/>
      <c r="I403" s="599"/>
    </row>
    <row r="404" spans="2:9" ht="12.75">
      <c r="B404" s="504" t="s">
        <v>793</v>
      </c>
      <c r="C404" s="491"/>
      <c r="D404" s="491"/>
      <c r="E404" s="491"/>
      <c r="F404" s="600"/>
      <c r="G404" s="600"/>
      <c r="H404" s="463"/>
      <c r="I404" s="463"/>
    </row>
    <row r="405" spans="2:9" ht="26.25" customHeight="1">
      <c r="B405" s="1255" t="s">
        <v>526</v>
      </c>
      <c r="C405" s="1255"/>
      <c r="D405" s="1255"/>
      <c r="E405" s="1255"/>
      <c r="F405" s="1255"/>
      <c r="G405" s="1255"/>
      <c r="H405" s="1255"/>
      <c r="I405" s="1255"/>
    </row>
    <row r="406" spans="2:9" ht="14.25" customHeight="1">
      <c r="B406" s="682"/>
      <c r="C406" s="682"/>
      <c r="D406" s="682"/>
      <c r="E406" s="682"/>
      <c r="F406" s="682"/>
      <c r="G406" s="682"/>
      <c r="H406" s="682"/>
      <c r="I406" s="682"/>
    </row>
    <row r="407" ht="12.75">
      <c r="B407" s="601"/>
    </row>
  </sheetData>
  <sheetProtection password="BBF8" sheet="1"/>
  <mergeCells count="928">
    <mergeCell ref="B4:I4"/>
    <mergeCell ref="B167:C167"/>
    <mergeCell ref="D167:E167"/>
    <mergeCell ref="H167:I167"/>
    <mergeCell ref="B168:C168"/>
    <mergeCell ref="D168:E168"/>
    <mergeCell ref="F168:G168"/>
    <mergeCell ref="H168:I168"/>
    <mergeCell ref="B1:I1"/>
    <mergeCell ref="B2:I2"/>
    <mergeCell ref="B166:C166"/>
    <mergeCell ref="D166:E166"/>
    <mergeCell ref="F166:G166"/>
    <mergeCell ref="H166:I166"/>
    <mergeCell ref="H163:I163"/>
    <mergeCell ref="B164:C164"/>
    <mergeCell ref="D164:E164"/>
    <mergeCell ref="F164:G164"/>
    <mergeCell ref="H164:I164"/>
    <mergeCell ref="B165:C165"/>
    <mergeCell ref="D165:E165"/>
    <mergeCell ref="F165:G165"/>
    <mergeCell ref="H165:I165"/>
    <mergeCell ref="B31:C31"/>
    <mergeCell ref="D31:E31"/>
    <mergeCell ref="F31:G31"/>
    <mergeCell ref="H31:I31"/>
    <mergeCell ref="E91:I91"/>
    <mergeCell ref="D162:E162"/>
    <mergeCell ref="F162:G162"/>
    <mergeCell ref="H162:I162"/>
    <mergeCell ref="B29:C29"/>
    <mergeCell ref="D29:E29"/>
    <mergeCell ref="F29:G29"/>
    <mergeCell ref="H29:I29"/>
    <mergeCell ref="B75:I76"/>
    <mergeCell ref="B79:I81"/>
    <mergeCell ref="B30:C30"/>
    <mergeCell ref="D30:E30"/>
    <mergeCell ref="F30:G30"/>
    <mergeCell ref="H30:I30"/>
    <mergeCell ref="B9:I10"/>
    <mergeCell ref="B26:I26"/>
    <mergeCell ref="B27:I27"/>
    <mergeCell ref="B28:C28"/>
    <mergeCell ref="D28:E28"/>
    <mergeCell ref="F28:G28"/>
    <mergeCell ref="H28:I28"/>
    <mergeCell ref="B228:I228"/>
    <mergeCell ref="B229:C229"/>
    <mergeCell ref="D229:E229"/>
    <mergeCell ref="B137:I137"/>
    <mergeCell ref="B160:I160"/>
    <mergeCell ref="B161:I161"/>
    <mergeCell ref="B162:C162"/>
    <mergeCell ref="B163:C163"/>
    <mergeCell ref="D163:E163"/>
    <mergeCell ref="F163:G163"/>
    <mergeCell ref="B126:I126"/>
    <mergeCell ref="B131:I131"/>
    <mergeCell ref="B134:I134"/>
    <mergeCell ref="B94:I94"/>
    <mergeCell ref="B95:C95"/>
    <mergeCell ref="B83:I83"/>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B125:C125"/>
    <mergeCell ref="B124:C124"/>
    <mergeCell ref="B123:C123"/>
    <mergeCell ref="B121:C121"/>
    <mergeCell ref="B117:C117"/>
    <mergeCell ref="B96:C96"/>
    <mergeCell ref="B97:C97"/>
    <mergeCell ref="B98:C98"/>
    <mergeCell ref="B99:C99"/>
    <mergeCell ref="B100:C100"/>
    <mergeCell ref="B101:C101"/>
    <mergeCell ref="B102:C102"/>
    <mergeCell ref="B103:C103"/>
    <mergeCell ref="B115:C115"/>
    <mergeCell ref="B104:C104"/>
    <mergeCell ref="B105:C105"/>
    <mergeCell ref="B106:C106"/>
    <mergeCell ref="B107:C107"/>
    <mergeCell ref="B108:C108"/>
    <mergeCell ref="B109:C109"/>
    <mergeCell ref="B116:C116"/>
    <mergeCell ref="B120:C120"/>
    <mergeCell ref="B119:C119"/>
    <mergeCell ref="B118:C118"/>
    <mergeCell ref="B122:C122"/>
    <mergeCell ref="B110:C110"/>
    <mergeCell ref="B111:C111"/>
    <mergeCell ref="B112:C112"/>
    <mergeCell ref="B113:C113"/>
    <mergeCell ref="B114:C114"/>
    <mergeCell ref="B132:C132"/>
    <mergeCell ref="D132:E132"/>
    <mergeCell ref="D130:E130"/>
    <mergeCell ref="D129:E129"/>
    <mergeCell ref="D128:E128"/>
    <mergeCell ref="D127:E127"/>
    <mergeCell ref="B127:C127"/>
    <mergeCell ref="B128:C128"/>
    <mergeCell ref="B129:C129"/>
    <mergeCell ref="B130:C130"/>
    <mergeCell ref="H127:I127"/>
    <mergeCell ref="F129:G129"/>
    <mergeCell ref="F130:G130"/>
    <mergeCell ref="H128:I128"/>
    <mergeCell ref="H129:I129"/>
    <mergeCell ref="H130:I130"/>
    <mergeCell ref="F132:G132"/>
    <mergeCell ref="H132:I132"/>
    <mergeCell ref="H125:I125"/>
    <mergeCell ref="F125:G125"/>
    <mergeCell ref="F124:G124"/>
    <mergeCell ref="F123:G123"/>
    <mergeCell ref="H123:I123"/>
    <mergeCell ref="H124:I124"/>
    <mergeCell ref="F127:G127"/>
    <mergeCell ref="F128:G128"/>
    <mergeCell ref="H122:I122"/>
    <mergeCell ref="H121:I121"/>
    <mergeCell ref="H120:I120"/>
    <mergeCell ref="F120:G120"/>
    <mergeCell ref="F121:G121"/>
    <mergeCell ref="F122:G122"/>
    <mergeCell ref="F119:G119"/>
    <mergeCell ref="H119:I119"/>
    <mergeCell ref="H118:I118"/>
    <mergeCell ref="F118:G118"/>
    <mergeCell ref="F117:G117"/>
    <mergeCell ref="H117:I117"/>
    <mergeCell ref="H116:I116"/>
    <mergeCell ref="F116:G116"/>
    <mergeCell ref="F115:G115"/>
    <mergeCell ref="F114:G114"/>
    <mergeCell ref="H114:I114"/>
    <mergeCell ref="H115:I115"/>
    <mergeCell ref="F95:G95"/>
    <mergeCell ref="H95:I95"/>
    <mergeCell ref="F96:G96"/>
    <mergeCell ref="H96:I96"/>
    <mergeCell ref="F97:G97"/>
    <mergeCell ref="F98:G98"/>
    <mergeCell ref="F99:G99"/>
    <mergeCell ref="H98:I98"/>
    <mergeCell ref="H97:I97"/>
    <mergeCell ref="H99:I99"/>
    <mergeCell ref="H100:I100"/>
    <mergeCell ref="H101:I101"/>
    <mergeCell ref="H102:I102"/>
    <mergeCell ref="F102:G102"/>
    <mergeCell ref="H103:I103"/>
    <mergeCell ref="F103:G103"/>
    <mergeCell ref="H104:I104"/>
    <mergeCell ref="F104:G104"/>
    <mergeCell ref="F109:G109"/>
    <mergeCell ref="F110:G110"/>
    <mergeCell ref="H110:I110"/>
    <mergeCell ref="F105:G105"/>
    <mergeCell ref="H105:I105"/>
    <mergeCell ref="H106:I106"/>
    <mergeCell ref="F106:G106"/>
    <mergeCell ref="F107:G107"/>
    <mergeCell ref="H107:I107"/>
    <mergeCell ref="H111:I111"/>
    <mergeCell ref="F112:G112"/>
    <mergeCell ref="F113:G113"/>
    <mergeCell ref="H112:I112"/>
    <mergeCell ref="H113:I113"/>
    <mergeCell ref="B93:I93"/>
    <mergeCell ref="F101:G101"/>
    <mergeCell ref="F108:G108"/>
    <mergeCell ref="H108:I108"/>
    <mergeCell ref="H109:I109"/>
    <mergeCell ref="B32:C32"/>
    <mergeCell ref="D32:E32"/>
    <mergeCell ref="F32:G32"/>
    <mergeCell ref="H32:I32"/>
    <mergeCell ref="B33:C33"/>
    <mergeCell ref="D33:E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H44:I44"/>
    <mergeCell ref="B45:C45"/>
    <mergeCell ref="D45:E45"/>
    <mergeCell ref="F45:G45"/>
    <mergeCell ref="H45:I45"/>
    <mergeCell ref="B46:C46"/>
    <mergeCell ref="D46:E46"/>
    <mergeCell ref="F46:G46"/>
    <mergeCell ref="H46:I46"/>
    <mergeCell ref="B47:C47"/>
    <mergeCell ref="D47:E47"/>
    <mergeCell ref="F47:G47"/>
    <mergeCell ref="H47:I47"/>
    <mergeCell ref="B48:C48"/>
    <mergeCell ref="D48:E48"/>
    <mergeCell ref="F48:G48"/>
    <mergeCell ref="H48:I48"/>
    <mergeCell ref="B49:C49"/>
    <mergeCell ref="D49:E49"/>
    <mergeCell ref="F49:G49"/>
    <mergeCell ref="H49:I49"/>
    <mergeCell ref="B50:C50"/>
    <mergeCell ref="D50:E50"/>
    <mergeCell ref="F50:G50"/>
    <mergeCell ref="H50:I50"/>
    <mergeCell ref="B51:C51"/>
    <mergeCell ref="D51:E51"/>
    <mergeCell ref="F51:G51"/>
    <mergeCell ref="H51:I51"/>
    <mergeCell ref="B52:C52"/>
    <mergeCell ref="D52:E52"/>
    <mergeCell ref="F52:G52"/>
    <mergeCell ref="H52:I52"/>
    <mergeCell ref="B53:C53"/>
    <mergeCell ref="D53:E53"/>
    <mergeCell ref="F53:G53"/>
    <mergeCell ref="H53:I53"/>
    <mergeCell ref="B54:C54"/>
    <mergeCell ref="D54:E54"/>
    <mergeCell ref="F54:G54"/>
    <mergeCell ref="H54:I54"/>
    <mergeCell ref="B55:C55"/>
    <mergeCell ref="D55:E55"/>
    <mergeCell ref="F55:G55"/>
    <mergeCell ref="H55:I55"/>
    <mergeCell ref="B56:C56"/>
    <mergeCell ref="D56:E56"/>
    <mergeCell ref="F56:G56"/>
    <mergeCell ref="H56:I56"/>
    <mergeCell ref="B57:C57"/>
    <mergeCell ref="D57:E57"/>
    <mergeCell ref="F57:G57"/>
    <mergeCell ref="H57:I57"/>
    <mergeCell ref="B58:C58"/>
    <mergeCell ref="D58:E58"/>
    <mergeCell ref="F58:G58"/>
    <mergeCell ref="H58:I58"/>
    <mergeCell ref="B59:I59"/>
    <mergeCell ref="B60:C60"/>
    <mergeCell ref="D60:E60"/>
    <mergeCell ref="F60:G60"/>
    <mergeCell ref="H60:I60"/>
    <mergeCell ref="H65:I65"/>
    <mergeCell ref="B61:C61"/>
    <mergeCell ref="D61:E61"/>
    <mergeCell ref="F61:G61"/>
    <mergeCell ref="H61:I61"/>
    <mergeCell ref="B62:C62"/>
    <mergeCell ref="D62:E62"/>
    <mergeCell ref="F62:G62"/>
    <mergeCell ref="H62:I62"/>
    <mergeCell ref="B142:I143"/>
    <mergeCell ref="B146:I148"/>
    <mergeCell ref="B150:I150"/>
    <mergeCell ref="E158:I158"/>
    <mergeCell ref="B63:C63"/>
    <mergeCell ref="D63:E63"/>
    <mergeCell ref="F63:G63"/>
    <mergeCell ref="H63:I63"/>
    <mergeCell ref="B64:I64"/>
    <mergeCell ref="B65:C65"/>
    <mergeCell ref="B169:C169"/>
    <mergeCell ref="D169:E169"/>
    <mergeCell ref="F169:G169"/>
    <mergeCell ref="H169:I169"/>
    <mergeCell ref="B170:C170"/>
    <mergeCell ref="D170:E170"/>
    <mergeCell ref="F170:G170"/>
    <mergeCell ref="H170:I170"/>
    <mergeCell ref="B171:C171"/>
    <mergeCell ref="D171:E171"/>
    <mergeCell ref="F171:G171"/>
    <mergeCell ref="H171:I171"/>
    <mergeCell ref="B172:C172"/>
    <mergeCell ref="D172:E172"/>
    <mergeCell ref="F172:G172"/>
    <mergeCell ref="H172:I172"/>
    <mergeCell ref="B173:C173"/>
    <mergeCell ref="D173:E173"/>
    <mergeCell ref="F173:G173"/>
    <mergeCell ref="H173:I173"/>
    <mergeCell ref="B174:C174"/>
    <mergeCell ref="D174:E174"/>
    <mergeCell ref="F174:G174"/>
    <mergeCell ref="H174:I174"/>
    <mergeCell ref="B175:C175"/>
    <mergeCell ref="D175:E175"/>
    <mergeCell ref="F175:G175"/>
    <mergeCell ref="H175:I175"/>
    <mergeCell ref="B176:C176"/>
    <mergeCell ref="D176:E176"/>
    <mergeCell ref="F176:G176"/>
    <mergeCell ref="H176:I176"/>
    <mergeCell ref="B177:C177"/>
    <mergeCell ref="D177:E177"/>
    <mergeCell ref="F177:G177"/>
    <mergeCell ref="H177:I177"/>
    <mergeCell ref="B178:C178"/>
    <mergeCell ref="D178:E178"/>
    <mergeCell ref="H178:I178"/>
    <mergeCell ref="F178:G178"/>
    <mergeCell ref="B179:C179"/>
    <mergeCell ref="D179:E179"/>
    <mergeCell ref="F179:G179"/>
    <mergeCell ref="H179:I179"/>
    <mergeCell ref="B180:C180"/>
    <mergeCell ref="D180:E180"/>
    <mergeCell ref="F180:G180"/>
    <mergeCell ref="H180:I180"/>
    <mergeCell ref="B181:C181"/>
    <mergeCell ref="D181:E181"/>
    <mergeCell ref="F181:G181"/>
    <mergeCell ref="H181:I181"/>
    <mergeCell ref="B182:C182"/>
    <mergeCell ref="D182:E182"/>
    <mergeCell ref="F182:G182"/>
    <mergeCell ref="H182:I182"/>
    <mergeCell ref="B183:C183"/>
    <mergeCell ref="D183:E183"/>
    <mergeCell ref="F183:G183"/>
    <mergeCell ref="H183:I183"/>
    <mergeCell ref="B184:C184"/>
    <mergeCell ref="D184:E184"/>
    <mergeCell ref="F184:G184"/>
    <mergeCell ref="H184:I184"/>
    <mergeCell ref="B185:C185"/>
    <mergeCell ref="D185:E185"/>
    <mergeCell ref="F185:G185"/>
    <mergeCell ref="H185:I185"/>
    <mergeCell ref="B186:C186"/>
    <mergeCell ref="D186:E186"/>
    <mergeCell ref="F186:G186"/>
    <mergeCell ref="H186:I186"/>
    <mergeCell ref="B187:C187"/>
    <mergeCell ref="D187:E187"/>
    <mergeCell ref="F187:G187"/>
    <mergeCell ref="H187:I187"/>
    <mergeCell ref="B188:C188"/>
    <mergeCell ref="D188:E188"/>
    <mergeCell ref="F188:G188"/>
    <mergeCell ref="H188:I188"/>
    <mergeCell ref="B189:C189"/>
    <mergeCell ref="D189:E189"/>
    <mergeCell ref="F189:G189"/>
    <mergeCell ref="H189:I189"/>
    <mergeCell ref="B190:C190"/>
    <mergeCell ref="D190:E190"/>
    <mergeCell ref="F190:G190"/>
    <mergeCell ref="H190:I190"/>
    <mergeCell ref="B191:C191"/>
    <mergeCell ref="D191:E191"/>
    <mergeCell ref="F191:G191"/>
    <mergeCell ref="H191:I191"/>
    <mergeCell ref="B192:C192"/>
    <mergeCell ref="D192:E192"/>
    <mergeCell ref="F192:G192"/>
    <mergeCell ref="H192:I192"/>
    <mergeCell ref="B193:I193"/>
    <mergeCell ref="B194:C194"/>
    <mergeCell ref="D194:E194"/>
    <mergeCell ref="F194:G194"/>
    <mergeCell ref="H194:I194"/>
    <mergeCell ref="B195:C195"/>
    <mergeCell ref="D195:E195"/>
    <mergeCell ref="F195:G195"/>
    <mergeCell ref="H195:I195"/>
    <mergeCell ref="B196:C196"/>
    <mergeCell ref="D196:E196"/>
    <mergeCell ref="F196:G196"/>
    <mergeCell ref="H196:I196"/>
    <mergeCell ref="B197:C197"/>
    <mergeCell ref="D197:E197"/>
    <mergeCell ref="F197:G197"/>
    <mergeCell ref="H197:I197"/>
    <mergeCell ref="B198:I198"/>
    <mergeCell ref="B199:C199"/>
    <mergeCell ref="D199:E199"/>
    <mergeCell ref="F199:G199"/>
    <mergeCell ref="H199:I199"/>
    <mergeCell ref="B201:I201"/>
    <mergeCell ref="B204:I204"/>
    <mergeCell ref="B209:I210"/>
    <mergeCell ref="B213:I215"/>
    <mergeCell ref="B217:I217"/>
    <mergeCell ref="E225:I225"/>
    <mergeCell ref="B227:I227"/>
    <mergeCell ref="F229:G229"/>
    <mergeCell ref="H229:I229"/>
    <mergeCell ref="B230:C230"/>
    <mergeCell ref="D230:E230"/>
    <mergeCell ref="F230:G230"/>
    <mergeCell ref="H230:I230"/>
    <mergeCell ref="B231:C231"/>
    <mergeCell ref="D231:E231"/>
    <mergeCell ref="F231:G231"/>
    <mergeCell ref="H231:I231"/>
    <mergeCell ref="B232:C232"/>
    <mergeCell ref="D232:E232"/>
    <mergeCell ref="F232:G232"/>
    <mergeCell ref="H232:I232"/>
    <mergeCell ref="B233:C233"/>
    <mergeCell ref="D233:E233"/>
    <mergeCell ref="F233:G233"/>
    <mergeCell ref="H233:I233"/>
    <mergeCell ref="B234:C234"/>
    <mergeCell ref="D234:E234"/>
    <mergeCell ref="H234:I234"/>
    <mergeCell ref="B235:C235"/>
    <mergeCell ref="D235:E235"/>
    <mergeCell ref="F235:G235"/>
    <mergeCell ref="H235:I235"/>
    <mergeCell ref="B236:C236"/>
    <mergeCell ref="D236:E236"/>
    <mergeCell ref="F236:G236"/>
    <mergeCell ref="H236:I236"/>
    <mergeCell ref="B237:C237"/>
    <mergeCell ref="D237:E237"/>
    <mergeCell ref="F237:G237"/>
    <mergeCell ref="H237:I237"/>
    <mergeCell ref="B238:C238"/>
    <mergeCell ref="D238:E238"/>
    <mergeCell ref="F238:G238"/>
    <mergeCell ref="H238:I238"/>
    <mergeCell ref="B239:C239"/>
    <mergeCell ref="D239:E239"/>
    <mergeCell ref="F239:G239"/>
    <mergeCell ref="H239:I239"/>
    <mergeCell ref="B240:C240"/>
    <mergeCell ref="D240:E240"/>
    <mergeCell ref="F240:G240"/>
    <mergeCell ref="H240:I240"/>
    <mergeCell ref="B241:C241"/>
    <mergeCell ref="D241:E241"/>
    <mergeCell ref="F241:G241"/>
    <mergeCell ref="H241:I241"/>
    <mergeCell ref="B242:C242"/>
    <mergeCell ref="D242:E242"/>
    <mergeCell ref="F242:G242"/>
    <mergeCell ref="H242:I242"/>
    <mergeCell ref="B243:C243"/>
    <mergeCell ref="D243:E243"/>
    <mergeCell ref="F243:G243"/>
    <mergeCell ref="H243:I243"/>
    <mergeCell ref="B244:C244"/>
    <mergeCell ref="D244:E244"/>
    <mergeCell ref="F244:G244"/>
    <mergeCell ref="H244:I244"/>
    <mergeCell ref="B245:C245"/>
    <mergeCell ref="D245:E245"/>
    <mergeCell ref="H245:I245"/>
    <mergeCell ref="B246:C246"/>
    <mergeCell ref="D246:E246"/>
    <mergeCell ref="F246:G246"/>
    <mergeCell ref="H246:I246"/>
    <mergeCell ref="F245:G245"/>
    <mergeCell ref="B247:C247"/>
    <mergeCell ref="D247:E247"/>
    <mergeCell ref="F247:G247"/>
    <mergeCell ref="H247:I247"/>
    <mergeCell ref="B248:C248"/>
    <mergeCell ref="D248:E248"/>
    <mergeCell ref="F248:G248"/>
    <mergeCell ref="H248:I248"/>
    <mergeCell ref="B249:C249"/>
    <mergeCell ref="D249:E249"/>
    <mergeCell ref="F249:G249"/>
    <mergeCell ref="H249:I249"/>
    <mergeCell ref="B250:C250"/>
    <mergeCell ref="D250:E250"/>
    <mergeCell ref="F250:G250"/>
    <mergeCell ref="H250:I250"/>
    <mergeCell ref="B251:C251"/>
    <mergeCell ref="D251:E251"/>
    <mergeCell ref="F251:G251"/>
    <mergeCell ref="H251:I251"/>
    <mergeCell ref="B252:C252"/>
    <mergeCell ref="D252:E252"/>
    <mergeCell ref="F252:G252"/>
    <mergeCell ref="H252:I252"/>
    <mergeCell ref="B253:C253"/>
    <mergeCell ref="D253:E253"/>
    <mergeCell ref="F253:G253"/>
    <mergeCell ref="H253:I253"/>
    <mergeCell ref="B254:C254"/>
    <mergeCell ref="D254:E254"/>
    <mergeCell ref="F254:G254"/>
    <mergeCell ref="H254:I254"/>
    <mergeCell ref="B255:C255"/>
    <mergeCell ref="D255:E255"/>
    <mergeCell ref="F255:G255"/>
    <mergeCell ref="H255:I255"/>
    <mergeCell ref="B256:C256"/>
    <mergeCell ref="D256:E256"/>
    <mergeCell ref="F256:G256"/>
    <mergeCell ref="H256:I256"/>
    <mergeCell ref="B257:C257"/>
    <mergeCell ref="D257:E257"/>
    <mergeCell ref="F257:G257"/>
    <mergeCell ref="H257:I257"/>
    <mergeCell ref="B258:C258"/>
    <mergeCell ref="D258:E258"/>
    <mergeCell ref="F258:G258"/>
    <mergeCell ref="H258:I258"/>
    <mergeCell ref="B259:C259"/>
    <mergeCell ref="D259:E259"/>
    <mergeCell ref="F259:G259"/>
    <mergeCell ref="H259:I259"/>
    <mergeCell ref="B260:I260"/>
    <mergeCell ref="B261:C261"/>
    <mergeCell ref="D261:E261"/>
    <mergeCell ref="F261:G261"/>
    <mergeCell ref="H261:I261"/>
    <mergeCell ref="B262:C262"/>
    <mergeCell ref="D262:E262"/>
    <mergeCell ref="F262:G262"/>
    <mergeCell ref="H262:I262"/>
    <mergeCell ref="B263:C263"/>
    <mergeCell ref="D263:E263"/>
    <mergeCell ref="F263:G263"/>
    <mergeCell ref="H263:I263"/>
    <mergeCell ref="B264:C264"/>
    <mergeCell ref="D264:E264"/>
    <mergeCell ref="F264:G264"/>
    <mergeCell ref="H264:I264"/>
    <mergeCell ref="B265:I265"/>
    <mergeCell ref="B266:C266"/>
    <mergeCell ref="D266:E266"/>
    <mergeCell ref="F266:G266"/>
    <mergeCell ref="H266:I266"/>
    <mergeCell ref="B268:I268"/>
    <mergeCell ref="B271:I271"/>
    <mergeCell ref="B276:I277"/>
    <mergeCell ref="B280:I282"/>
    <mergeCell ref="B284:I284"/>
    <mergeCell ref="E292:I292"/>
    <mergeCell ref="B294:I294"/>
    <mergeCell ref="B295:I295"/>
    <mergeCell ref="B296:C296"/>
    <mergeCell ref="D296:E296"/>
    <mergeCell ref="F296:G296"/>
    <mergeCell ref="H296:I296"/>
    <mergeCell ref="B297:C297"/>
    <mergeCell ref="D297:E297"/>
    <mergeCell ref="F297:G297"/>
    <mergeCell ref="H297:I297"/>
    <mergeCell ref="B298:C298"/>
    <mergeCell ref="D298:E298"/>
    <mergeCell ref="F298:G298"/>
    <mergeCell ref="H298:I298"/>
    <mergeCell ref="B299:C299"/>
    <mergeCell ref="D299:E299"/>
    <mergeCell ref="F299:G299"/>
    <mergeCell ref="H299:I299"/>
    <mergeCell ref="B300:C300"/>
    <mergeCell ref="D300:E300"/>
    <mergeCell ref="F300:G300"/>
    <mergeCell ref="H300:I300"/>
    <mergeCell ref="B301:C301"/>
    <mergeCell ref="D301:E301"/>
    <mergeCell ref="H301:I301"/>
    <mergeCell ref="B302:C302"/>
    <mergeCell ref="D302:E302"/>
    <mergeCell ref="F302:G302"/>
    <mergeCell ref="H302:I302"/>
    <mergeCell ref="B303:C303"/>
    <mergeCell ref="D303:E303"/>
    <mergeCell ref="F303:G303"/>
    <mergeCell ref="H303:I303"/>
    <mergeCell ref="B304:C304"/>
    <mergeCell ref="D304:E304"/>
    <mergeCell ref="F304:G304"/>
    <mergeCell ref="H304:I304"/>
    <mergeCell ref="B305:C305"/>
    <mergeCell ref="D305:E305"/>
    <mergeCell ref="F305:G305"/>
    <mergeCell ref="H305:I305"/>
    <mergeCell ref="B306:C306"/>
    <mergeCell ref="D306:E306"/>
    <mergeCell ref="F306:G306"/>
    <mergeCell ref="H306:I306"/>
    <mergeCell ref="B307:C307"/>
    <mergeCell ref="D307:E307"/>
    <mergeCell ref="F307:G307"/>
    <mergeCell ref="H307:I307"/>
    <mergeCell ref="B308:C308"/>
    <mergeCell ref="D308:E308"/>
    <mergeCell ref="F308:G308"/>
    <mergeCell ref="H308:I308"/>
    <mergeCell ref="B309:C309"/>
    <mergeCell ref="D309:E309"/>
    <mergeCell ref="F309:G309"/>
    <mergeCell ref="H309:I309"/>
    <mergeCell ref="B310:C310"/>
    <mergeCell ref="D310:E310"/>
    <mergeCell ref="F310:G310"/>
    <mergeCell ref="H310:I310"/>
    <mergeCell ref="B311:C311"/>
    <mergeCell ref="D311:E311"/>
    <mergeCell ref="F311:G311"/>
    <mergeCell ref="H311:I311"/>
    <mergeCell ref="B312:C312"/>
    <mergeCell ref="D312:E312"/>
    <mergeCell ref="H312:I312"/>
    <mergeCell ref="F312:G312"/>
    <mergeCell ref="B313:C313"/>
    <mergeCell ref="D313:E313"/>
    <mergeCell ref="F313:G313"/>
    <mergeCell ref="H313:I313"/>
    <mergeCell ref="B314:C314"/>
    <mergeCell ref="D314:E314"/>
    <mergeCell ref="F314:G314"/>
    <mergeCell ref="H314:I314"/>
    <mergeCell ref="B315:C315"/>
    <mergeCell ref="D315:E315"/>
    <mergeCell ref="F315:G315"/>
    <mergeCell ref="H315:I315"/>
    <mergeCell ref="B316:C316"/>
    <mergeCell ref="D316:E316"/>
    <mergeCell ref="F316:G316"/>
    <mergeCell ref="H316:I316"/>
    <mergeCell ref="B317:C317"/>
    <mergeCell ref="D317:E317"/>
    <mergeCell ref="F317:G317"/>
    <mergeCell ref="H317:I317"/>
    <mergeCell ref="B318:C318"/>
    <mergeCell ref="D318:E318"/>
    <mergeCell ref="F318:G318"/>
    <mergeCell ref="H318:I318"/>
    <mergeCell ref="B319:C319"/>
    <mergeCell ref="D319:E319"/>
    <mergeCell ref="F319:G319"/>
    <mergeCell ref="H319:I319"/>
    <mergeCell ref="B320:C320"/>
    <mergeCell ref="D320:E320"/>
    <mergeCell ref="F320:G320"/>
    <mergeCell ref="H320:I320"/>
    <mergeCell ref="B321:C321"/>
    <mergeCell ref="D321:E321"/>
    <mergeCell ref="F321:G321"/>
    <mergeCell ref="H321:I321"/>
    <mergeCell ref="B322:C322"/>
    <mergeCell ref="D322:E322"/>
    <mergeCell ref="F322:G322"/>
    <mergeCell ref="H322:I322"/>
    <mergeCell ref="B323:C323"/>
    <mergeCell ref="D323:E323"/>
    <mergeCell ref="F323:G323"/>
    <mergeCell ref="H323:I323"/>
    <mergeCell ref="B324:C324"/>
    <mergeCell ref="D324:E324"/>
    <mergeCell ref="F324:G324"/>
    <mergeCell ref="H324:I324"/>
    <mergeCell ref="B325:C325"/>
    <mergeCell ref="D325:E325"/>
    <mergeCell ref="F325:G325"/>
    <mergeCell ref="H325:I325"/>
    <mergeCell ref="B326:C326"/>
    <mergeCell ref="D326:E326"/>
    <mergeCell ref="F326:G326"/>
    <mergeCell ref="H326:I326"/>
    <mergeCell ref="B327:I327"/>
    <mergeCell ref="B328:C328"/>
    <mergeCell ref="D328:E328"/>
    <mergeCell ref="F328:G328"/>
    <mergeCell ref="H328:I328"/>
    <mergeCell ref="B329:C329"/>
    <mergeCell ref="D329:E329"/>
    <mergeCell ref="F329:G329"/>
    <mergeCell ref="H329:I329"/>
    <mergeCell ref="B330:C330"/>
    <mergeCell ref="D330:E330"/>
    <mergeCell ref="F330:G330"/>
    <mergeCell ref="H330:I330"/>
    <mergeCell ref="B331:C331"/>
    <mergeCell ref="D331:E331"/>
    <mergeCell ref="F331:G331"/>
    <mergeCell ref="H331:I331"/>
    <mergeCell ref="B332:I332"/>
    <mergeCell ref="B333:C333"/>
    <mergeCell ref="D333:E333"/>
    <mergeCell ref="F333:G333"/>
    <mergeCell ref="H333:I333"/>
    <mergeCell ref="B335:I335"/>
    <mergeCell ref="B338:I338"/>
    <mergeCell ref="B343:I344"/>
    <mergeCell ref="B347:I349"/>
    <mergeCell ref="B351:I351"/>
    <mergeCell ref="E359:I359"/>
    <mergeCell ref="B361:I361"/>
    <mergeCell ref="B362:I362"/>
    <mergeCell ref="B363:C363"/>
    <mergeCell ref="D363:E363"/>
    <mergeCell ref="F363:G363"/>
    <mergeCell ref="H363:I363"/>
    <mergeCell ref="B364:C364"/>
    <mergeCell ref="D364:E364"/>
    <mergeCell ref="F364:G364"/>
    <mergeCell ref="H364:I364"/>
    <mergeCell ref="B365:C365"/>
    <mergeCell ref="D365:E365"/>
    <mergeCell ref="F365:G365"/>
    <mergeCell ref="H365:I365"/>
    <mergeCell ref="B366:C366"/>
    <mergeCell ref="D366:E366"/>
    <mergeCell ref="F366:G366"/>
    <mergeCell ref="H366:I366"/>
    <mergeCell ref="B367:C367"/>
    <mergeCell ref="D367:E367"/>
    <mergeCell ref="F367:G367"/>
    <mergeCell ref="H367:I367"/>
    <mergeCell ref="B368:C368"/>
    <mergeCell ref="D368:E368"/>
    <mergeCell ref="H368:I368"/>
    <mergeCell ref="B369:C369"/>
    <mergeCell ref="D369:E369"/>
    <mergeCell ref="F369:G369"/>
    <mergeCell ref="H369:I369"/>
    <mergeCell ref="B370:C370"/>
    <mergeCell ref="D370:E370"/>
    <mergeCell ref="F370:G370"/>
    <mergeCell ref="H370:I370"/>
    <mergeCell ref="B371:C371"/>
    <mergeCell ref="D371:E371"/>
    <mergeCell ref="F371:G371"/>
    <mergeCell ref="H371:I371"/>
    <mergeCell ref="B372:C372"/>
    <mergeCell ref="D372:E372"/>
    <mergeCell ref="F372:G372"/>
    <mergeCell ref="H372:I372"/>
    <mergeCell ref="B373:C373"/>
    <mergeCell ref="D373:E373"/>
    <mergeCell ref="F373:G373"/>
    <mergeCell ref="H373:I373"/>
    <mergeCell ref="B374:C374"/>
    <mergeCell ref="D374:E374"/>
    <mergeCell ref="F374:G374"/>
    <mergeCell ref="H374:I374"/>
    <mergeCell ref="B375:C375"/>
    <mergeCell ref="D375:E375"/>
    <mergeCell ref="F375:G375"/>
    <mergeCell ref="H375:I375"/>
    <mergeCell ref="B376:C376"/>
    <mergeCell ref="D376:E376"/>
    <mergeCell ref="F376:G376"/>
    <mergeCell ref="H376:I376"/>
    <mergeCell ref="B377:C377"/>
    <mergeCell ref="D377:E377"/>
    <mergeCell ref="F377:G377"/>
    <mergeCell ref="H377:I377"/>
    <mergeCell ref="B378:C378"/>
    <mergeCell ref="D378:E378"/>
    <mergeCell ref="F378:G378"/>
    <mergeCell ref="H378:I378"/>
    <mergeCell ref="B379:C379"/>
    <mergeCell ref="D379:E379"/>
    <mergeCell ref="H379:I379"/>
    <mergeCell ref="B380:C380"/>
    <mergeCell ref="D380:E380"/>
    <mergeCell ref="F380:G380"/>
    <mergeCell ref="H380:I380"/>
    <mergeCell ref="F379:G379"/>
    <mergeCell ref="B381:C381"/>
    <mergeCell ref="D381:E381"/>
    <mergeCell ref="F381:G381"/>
    <mergeCell ref="H381:I381"/>
    <mergeCell ref="B382:C382"/>
    <mergeCell ref="D382:E382"/>
    <mergeCell ref="F382:G382"/>
    <mergeCell ref="H382:I382"/>
    <mergeCell ref="B383:C383"/>
    <mergeCell ref="D383:E383"/>
    <mergeCell ref="F383:G383"/>
    <mergeCell ref="H383:I383"/>
    <mergeCell ref="B384:C384"/>
    <mergeCell ref="D384:E384"/>
    <mergeCell ref="F384:G384"/>
    <mergeCell ref="H384:I384"/>
    <mergeCell ref="B385:C385"/>
    <mergeCell ref="D385:E385"/>
    <mergeCell ref="F385:G385"/>
    <mergeCell ref="H385:I385"/>
    <mergeCell ref="B386:C386"/>
    <mergeCell ref="D386:E386"/>
    <mergeCell ref="F386:G386"/>
    <mergeCell ref="H386:I386"/>
    <mergeCell ref="B387:C387"/>
    <mergeCell ref="D387:E387"/>
    <mergeCell ref="F387:G387"/>
    <mergeCell ref="H387:I387"/>
    <mergeCell ref="B388:C388"/>
    <mergeCell ref="D388:E388"/>
    <mergeCell ref="F388:G388"/>
    <mergeCell ref="H388:I388"/>
    <mergeCell ref="B389:C389"/>
    <mergeCell ref="D389:E389"/>
    <mergeCell ref="F389:G389"/>
    <mergeCell ref="H389:I389"/>
    <mergeCell ref="B390:C390"/>
    <mergeCell ref="D390:E390"/>
    <mergeCell ref="F390:G390"/>
    <mergeCell ref="H390:I390"/>
    <mergeCell ref="B391:C391"/>
    <mergeCell ref="D391:E391"/>
    <mergeCell ref="F391:G391"/>
    <mergeCell ref="H391:I391"/>
    <mergeCell ref="B392:C392"/>
    <mergeCell ref="D392:E392"/>
    <mergeCell ref="F392:G392"/>
    <mergeCell ref="H392:I392"/>
    <mergeCell ref="B393:C393"/>
    <mergeCell ref="D393:E393"/>
    <mergeCell ref="F393:G393"/>
    <mergeCell ref="H393:I393"/>
    <mergeCell ref="B394:I394"/>
    <mergeCell ref="B395:C395"/>
    <mergeCell ref="D395:E395"/>
    <mergeCell ref="F395:G395"/>
    <mergeCell ref="H395:I395"/>
    <mergeCell ref="H400:I400"/>
    <mergeCell ref="B396:C396"/>
    <mergeCell ref="D396:E396"/>
    <mergeCell ref="F396:G396"/>
    <mergeCell ref="H396:I396"/>
    <mergeCell ref="B397:C397"/>
    <mergeCell ref="D397:E397"/>
    <mergeCell ref="F397:G397"/>
    <mergeCell ref="H397:I397"/>
    <mergeCell ref="B402:I402"/>
    <mergeCell ref="B405:I405"/>
    <mergeCell ref="B398:C398"/>
    <mergeCell ref="D398:E398"/>
    <mergeCell ref="F398:G398"/>
    <mergeCell ref="H398:I398"/>
    <mergeCell ref="B399:I399"/>
    <mergeCell ref="B400:C400"/>
    <mergeCell ref="D400:E400"/>
    <mergeCell ref="F400:G400"/>
    <mergeCell ref="G13:I13"/>
    <mergeCell ref="D13:F13"/>
    <mergeCell ref="B13:C13"/>
    <mergeCell ref="B12:I12"/>
    <mergeCell ref="F44:G44"/>
    <mergeCell ref="F111:G111"/>
    <mergeCell ref="B67:I67"/>
    <mergeCell ref="B70:I70"/>
    <mergeCell ref="D65:E65"/>
    <mergeCell ref="F65:G65"/>
    <mergeCell ref="B14:C16"/>
    <mergeCell ref="D14:F16"/>
    <mergeCell ref="G14:I16"/>
    <mergeCell ref="B18:C18"/>
    <mergeCell ref="D18:F18"/>
    <mergeCell ref="G18:I18"/>
  </mergeCells>
  <conditionalFormatting sqref="B335 B268 B402 B134 B67 B201">
    <cfRule type="cellIs" priority="67" dxfId="7" operator="equal" stopIfTrue="1">
      <formula>"Budget Equilibré"</formula>
    </cfRule>
    <cfRule type="cellIs" priority="68" dxfId="6" operator="equal" stopIfTrue="1">
      <formula>"Attention Budget Déséquilibré"</formula>
    </cfRule>
  </conditionalFormatting>
  <conditionalFormatting sqref="H315:H316 H248:H249 H382:H383 H114:H115 H47:H48 H181:H182">
    <cfRule type="cellIs" priority="69" dxfId="0" operator="notEqual" stopIfTrue="1">
      <formula>0</formula>
    </cfRule>
  </conditionalFormatting>
  <conditionalFormatting sqref="B347:B351 H333 D329:D331 D318:D319 D303:D306 D308:D312 D314:D316 D298:D301 E292:I293 I286 I288 F313:F314 B319 F318:F319 B306 B312 B321 D321 B325 D325 B300:B301 B323 D323 F323 F299:F300 F304:F305 F309:F311 E334:I334 H328:H331 E332 H296:H326 C280:I283 H266 D262:D264 D251:D252 D236:D239 D241:D245 D247:D249 D231:D234 E225:I226 I219 I221 F246:F247 B252 F251:F252 B239 B245 B254 D254 B258 D258 B233:B234 B256 D256 F256 F232:F233 F237:F238 F242:F244 E267:I267 H261:H264 E265 H229:H259 C213:I216 B213:B217 B280:B284 H400 D396:D398 D385:D386 D370:D373 D375:D379 D381:D383 D365:D368 E359:I360 I353 I355 F380:F381 B386 F385:F386 B373 B379 B388 D388 B392 D392 B367:B368 B390 D390 F390 F366:F367 F371:F372 F376:F378 E401:I401 H395:H398 E399 H363:H393 C347:I350 H132 D128:D130 D117:D118 D102:D105 D107:D111 D113:D115 D97:D100 E91:I92 I85 I87 F112:F113 B118 F117:F118 B105 B111 B120 D120 B124 D124 B99:B100 B122 D122 F122 F98:F99 F103:F104 F108:F110 E133:I133 H127:H130 E131 H95:H125 C79:I82 H65 D61:D63 D50:D51 D35:D38 D40:D44 D46:D48 D30:D33 F45:F46 B51 F50:F51 B38 B44 B53 D53 B57 D57 B32:B33 B55 D55 F55 F31:F32 F36:F37 F41:F43 E66:I66 H60:H63 E64 H28:H58 B79:B83 H199 D195:D197 D184:D185 D169:D172 D174:D178 D180:D182 D164:D167 E158:I159 I152 I154 F179:F180 B185 F184:F185 B172 B178 B187 D187 B191 D191 B166:B167 B189 D189 F189 F165:F166 F170:F171 F175:F177 E200:I200 H194:H197 E198 H162:H192 C146:I149 B146:B150 E25:I25 I20 I22 B17:B18 B14 G14 C17:I17">
    <cfRule type="cellIs" priority="71" dxfId="0" operator="notEqual" stopIfTrue="1">
      <formula>""</formula>
    </cfRule>
  </conditionalFormatting>
  <conditionalFormatting sqref="H328 D328 I290 H261 D261 I223 H395 D395 I357 H127 D127 I89 H60 D60 H194 D194 I156 I24">
    <cfRule type="cellIs" priority="72" dxfId="0" operator="greaterThan" stopIfTrue="1">
      <formula>0</formula>
    </cfRule>
  </conditionalFormatting>
  <conditionalFormatting sqref="B276:I277 B209:I210 B343:I344 B75:I76 B142:I143 B9:I11">
    <cfRule type="cellIs" priority="73" dxfId="0" operator="notEqual" stopIfTrue="1">
      <formula>""</formula>
    </cfRule>
  </conditionalFormatting>
  <conditionalFormatting sqref="B327 B334 B260 B267 B394 B401 B126 B133 B59 B66 B193 B200">
    <cfRule type="cellIs" priority="60" dxfId="7" operator="equal" stopIfTrue="1">
      <formula>"Equilibre des charges et des produits"</formula>
    </cfRule>
    <cfRule type="cellIs" priority="61" dxfId="6" operator="equal" stopIfTrue="1">
      <formula>"Attention à l'équilibre des charges et des produits"</formula>
    </cfRule>
  </conditionalFormatting>
  <conditionalFormatting sqref="D333 H333 H297 H320 H301:H302 H308 H317 H312 H326 D322 D326 D302 D307 D313 D317 D320 D324 D297 D266 H266 H230 H253 H234:H235 H241 H250 H245 H259 D255 D259 D235 D240 D246 D250 D253 D257 D230 D400 H400 H364 H387 H368:H369 H375 H384 H379 H393 D389 D393 D369 D374 D380 D384 D387 D391 D364 D132 H132 H96 H119 H100:H101 H107 H116 H111 H125 D121 D125 D101 D106 D112 D116 D119 D123 D96 D65 H65 H29 H52 H33:H34 H40 H49 H44 H58 D54 D58 D34 D39 D45 D49 D52 D56 D29 D199 H199 H163 H186 H167:H168 H174 H183 H178 H192 D188 D192 D168 D173 D179 D183 D186 D190 D163">
    <cfRule type="cellIs" priority="59" dxfId="8" operator="greaterThan" stopIfTrue="1">
      <formula>0</formula>
    </cfRule>
  </conditionalFormatting>
  <conditionalFormatting sqref="B332:E332 B265:E265 B399:E399 B131:E131 B64:E64 B198:E198">
    <cfRule type="cellIs" priority="57" dxfId="7" operator="equal" stopIfTrue="1">
      <formula>"Equilibre des contributions volontaires"</formula>
    </cfRule>
    <cfRule type="cellIs" priority="58" dxfId="6" operator="equal" stopIfTrue="1">
      <formula>"Attention à l'équilibre des contributions volontaires"</formula>
    </cfRule>
  </conditionalFormatting>
  <conditionalFormatting sqref="H324 H257 H391 H123 H56 H190">
    <cfRule type="cellIs" priority="56" dxfId="1" operator="notEqual" stopIfTrue="1">
      <formula>""</formula>
    </cfRule>
  </conditionalFormatting>
  <conditionalFormatting sqref="D14">
    <cfRule type="cellIs" priority="1" dxfId="0" operator="notEqual" stopIfTrue="1">
      <formula>""</formula>
    </cfRule>
  </conditionalFormatting>
  <dataValidations count="1">
    <dataValidation type="whole" allowBlank="1" showInputMessage="1" showErrorMessage="1" error="Saisir un nombre entier en chiffre" sqref="D400 D395:D398 H364:H393 I355 I353 D364:D393 H395:H398 H400 D266 D261:D264 H230:H259 I221 I219 D230:D259 H261:H264 H266 D333 D328:D331 H297:H326 I288 I286 D297:D326 H328:H331 H333 D199 D194:D197 H163:H192 I154 I152 D163:D192 H194:H197 H199 D65 D60:D63 H29:H58 D29:D58 H60:H63 H65 D132 D127:D130 H96:H125 I87 I85 D96:D125 H127:H130 H132 I22 I20">
      <formula1>0</formula1>
      <formula2>99999999</formula2>
    </dataValidation>
  </dataValidations>
  <printOptions horizontalCentered="1" verticalCentered="1"/>
  <pageMargins left="0.5905511811023623" right="0.3937007874015748" top="0.1968503937007874" bottom="0.5118110236220472" header="0.36" footer="0.1968503937007874"/>
  <pageSetup fitToHeight="0" fitToWidth="1" horizontalDpi="600" verticalDpi="600" orientation="portrait" paperSize="9" scale="85" r:id="rId3"/>
  <headerFooter alignWithMargins="0">
    <oddFooter>&amp;L&amp;"Franklin Gothic Medium Cond,Normal"&amp;9Dossier de subvention CNDS&amp;"Franklin Gothic Medium Cond,Gras" &amp;R&amp;"Franklin Gothic Medium,Normal"&amp;12&amp;A&amp;14 &amp;"Franklin Gothic Medium Cond,Normal"&amp;8- page &amp;P sur &amp;N</oddFooter>
  </headerFooter>
  <rowBreaks count="11" manualBreakCount="11">
    <brk id="25" min="1" max="8" man="1"/>
    <brk id="70" min="1" max="8" man="1"/>
    <brk id="92" min="1" max="8" man="1"/>
    <brk id="137" min="1" max="8" man="1"/>
    <brk id="159" min="1" max="8" man="1"/>
    <brk id="205" min="1" max="8" man="1"/>
    <brk id="226" min="1" max="8" man="1"/>
    <brk id="272" min="1" max="8" man="1"/>
    <brk id="293" min="1" max="8" man="1"/>
    <brk id="339" min="1" max="8" man="1"/>
    <brk id="360" min="1" max="8" man="1"/>
  </rowBreaks>
  <drawing r:id="rId2"/>
  <legacyDrawing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B1:K522"/>
  <sheetViews>
    <sheetView showGridLines="0" showZeros="0" zoomScale="85" zoomScaleNormal="85" zoomScalePageLayoutView="0" workbookViewId="0" topLeftCell="A1">
      <selection activeCell="C460" sqref="C460"/>
    </sheetView>
  </sheetViews>
  <sheetFormatPr defaultColWidth="11.421875" defaultRowHeight="12.75"/>
  <cols>
    <col min="1" max="1" width="5.7109375" style="463" customWidth="1"/>
    <col min="2" max="2" width="42.57421875" style="463" customWidth="1"/>
    <col min="3" max="3" width="24.00390625" style="463" customWidth="1"/>
    <col min="4" max="4" width="42.7109375" style="463" customWidth="1"/>
    <col min="5" max="5" width="22.8515625" style="463" customWidth="1"/>
    <col min="6" max="6" width="10.140625" style="463" customWidth="1"/>
    <col min="7" max="16384" width="11.421875" style="463" customWidth="1"/>
  </cols>
  <sheetData>
    <row r="1" spans="2:9" s="586" customFormat="1" ht="32.25" customHeight="1">
      <c r="B1" s="1501" t="s">
        <v>1027</v>
      </c>
      <c r="C1" s="1501"/>
      <c r="D1" s="1501"/>
      <c r="E1" s="1501"/>
      <c r="F1" s="678"/>
      <c r="G1" s="678"/>
      <c r="H1" s="678"/>
      <c r="I1" s="678"/>
    </row>
    <row r="2" spans="2:9" s="586" customFormat="1" ht="12.75" customHeight="1">
      <c r="B2" s="1500"/>
      <c r="C2" s="1500"/>
      <c r="D2" s="1500"/>
      <c r="E2" s="1500"/>
      <c r="F2" s="678"/>
      <c r="G2" s="678"/>
      <c r="H2" s="678"/>
      <c r="I2" s="678"/>
    </row>
    <row r="3" spans="2:5" s="603" customFormat="1" ht="42" customHeight="1">
      <c r="B3" s="1374" t="s">
        <v>21</v>
      </c>
      <c r="C3" s="1374"/>
      <c r="D3" s="1374"/>
      <c r="E3" s="602"/>
    </row>
    <row r="4" ht="5.25" customHeight="1"/>
    <row r="5" spans="2:5" ht="21" customHeight="1">
      <c r="B5" s="604" t="s">
        <v>831</v>
      </c>
      <c r="C5" s="1358" t="s">
        <v>762</v>
      </c>
      <c r="D5" s="1359"/>
      <c r="E5" s="1360"/>
    </row>
    <row r="6" spans="2:5" ht="26.25" customHeight="1">
      <c r="B6" s="406" t="s">
        <v>765</v>
      </c>
      <c r="C6" s="479"/>
      <c r="D6" s="479"/>
      <c r="E6" s="479"/>
    </row>
    <row r="7" spans="2:5" ht="6" customHeight="1">
      <c r="B7" s="545"/>
      <c r="C7" s="545"/>
      <c r="D7" s="545"/>
      <c r="E7" s="545"/>
    </row>
    <row r="8" spans="2:8" s="479" customFormat="1" ht="12.75">
      <c r="B8" s="481" t="s">
        <v>775</v>
      </c>
      <c r="C8" s="1174"/>
      <c r="D8" s="1176"/>
      <c r="H8" s="463"/>
    </row>
    <row r="9" spans="2:4" s="492" customFormat="1" ht="6.75" customHeight="1">
      <c r="B9" s="493"/>
      <c r="C9" s="605"/>
      <c r="D9" s="605"/>
    </row>
    <row r="10" spans="2:8" ht="12.75">
      <c r="B10" s="481" t="s">
        <v>362</v>
      </c>
      <c r="C10" s="1372"/>
      <c r="D10" s="1373"/>
      <c r="H10" s="479"/>
    </row>
    <row r="11" spans="2:4" s="492" customFormat="1" ht="5.25" customHeight="1">
      <c r="B11" s="493"/>
      <c r="C11" s="606"/>
      <c r="D11" s="606"/>
    </row>
    <row r="12" spans="2:8" ht="14.25" customHeight="1">
      <c r="B12" s="481" t="s">
        <v>364</v>
      </c>
      <c r="C12" s="1372"/>
      <c r="D12" s="1373"/>
      <c r="H12" s="479"/>
    </row>
    <row r="13" spans="2:4" s="492" customFormat="1" ht="5.25" customHeight="1">
      <c r="B13" s="493"/>
      <c r="C13" s="606"/>
      <c r="D13" s="606"/>
    </row>
    <row r="14" spans="2:11" s="479" customFormat="1" ht="12.75">
      <c r="B14" s="481" t="s">
        <v>361</v>
      </c>
      <c r="C14" s="1372"/>
      <c r="D14" s="1373"/>
      <c r="E14" s="545"/>
      <c r="H14" s="463"/>
      <c r="I14" s="463"/>
      <c r="J14" s="463"/>
      <c r="K14" s="463"/>
    </row>
    <row r="15" spans="2:5" s="492" customFormat="1" ht="5.25" customHeight="1">
      <c r="B15" s="493"/>
      <c r="C15" s="606"/>
      <c r="D15" s="606"/>
      <c r="E15" s="607"/>
    </row>
    <row r="16" spans="2:11" s="479" customFormat="1" ht="12.75">
      <c r="B16" s="481" t="s">
        <v>530</v>
      </c>
      <c r="C16" s="509"/>
      <c r="D16" s="545"/>
      <c r="E16" s="545"/>
      <c r="H16" s="463"/>
      <c r="I16" s="463"/>
      <c r="J16" s="463"/>
      <c r="K16" s="463"/>
    </row>
    <row r="17" spans="2:5" s="492" customFormat="1" ht="5.25" customHeight="1">
      <c r="B17" s="493"/>
      <c r="C17" s="521"/>
      <c r="D17" s="607"/>
      <c r="E17" s="607"/>
    </row>
    <row r="18" spans="4:8" ht="14.25" customHeight="1">
      <c r="D18" s="481" t="s">
        <v>19</v>
      </c>
      <c r="E18" s="608"/>
      <c r="H18" s="479"/>
    </row>
    <row r="19" spans="2:8" ht="15.75" customHeight="1">
      <c r="B19" s="481" t="s">
        <v>363</v>
      </c>
      <c r="C19" s="593"/>
      <c r="D19" s="481"/>
      <c r="E19" s="1505"/>
      <c r="H19" s="479"/>
    </row>
    <row r="20" spans="2:8" ht="14.25" customHeight="1">
      <c r="B20" s="493"/>
      <c r="C20" s="1504"/>
      <c r="D20" s="483" t="s">
        <v>27</v>
      </c>
      <c r="E20" s="608"/>
      <c r="H20" s="479"/>
    </row>
    <row r="21" spans="2:5" ht="17.25" customHeight="1">
      <c r="B21" s="479"/>
      <c r="C21" s="480"/>
      <c r="D21" s="611"/>
      <c r="E21" s="611"/>
    </row>
    <row r="22" spans="2:5" ht="26.25" customHeight="1">
      <c r="B22" s="406" t="s">
        <v>763</v>
      </c>
      <c r="C22" s="479"/>
      <c r="D22" s="479"/>
      <c r="E22" s="479"/>
    </row>
    <row r="23" spans="2:5" ht="6" customHeight="1">
      <c r="B23" s="545"/>
      <c r="C23" s="545"/>
      <c r="D23" s="545"/>
      <c r="E23" s="545"/>
    </row>
    <row r="24" spans="2:8" s="479" customFormat="1" ht="12.75">
      <c r="B24" s="481" t="s">
        <v>775</v>
      </c>
      <c r="C24" s="1174"/>
      <c r="D24" s="1176"/>
      <c r="H24" s="463"/>
    </row>
    <row r="25" spans="2:4" s="492" customFormat="1" ht="6.75" customHeight="1">
      <c r="B25" s="493"/>
      <c r="C25" s="605"/>
      <c r="D25" s="605"/>
    </row>
    <row r="26" spans="2:8" ht="12.75">
      <c r="B26" s="481" t="s">
        <v>362</v>
      </c>
      <c r="C26" s="1372"/>
      <c r="D26" s="1373"/>
      <c r="H26" s="479"/>
    </row>
    <row r="27" spans="2:4" s="492" customFormat="1" ht="5.25" customHeight="1">
      <c r="B27" s="493"/>
      <c r="C27" s="606"/>
      <c r="D27" s="606"/>
    </row>
    <row r="28" spans="2:8" ht="14.25" customHeight="1">
      <c r="B28" s="481" t="s">
        <v>364</v>
      </c>
      <c r="C28" s="1372"/>
      <c r="D28" s="1373"/>
      <c r="H28" s="479"/>
    </row>
    <row r="29" spans="2:4" s="492" customFormat="1" ht="5.25" customHeight="1">
      <c r="B29" s="493"/>
      <c r="C29" s="606"/>
      <c r="D29" s="606"/>
    </row>
    <row r="30" spans="2:11" s="479" customFormat="1" ht="12.75">
      <c r="B30" s="481" t="s">
        <v>361</v>
      </c>
      <c r="C30" s="1372"/>
      <c r="D30" s="1373"/>
      <c r="E30" s="545"/>
      <c r="H30" s="463"/>
      <c r="I30" s="463"/>
      <c r="J30" s="463"/>
      <c r="K30" s="463"/>
    </row>
    <row r="31" spans="2:5" s="492" customFormat="1" ht="5.25" customHeight="1">
      <c r="B31" s="493"/>
      <c r="C31" s="606"/>
      <c r="D31" s="606"/>
      <c r="E31" s="607"/>
    </row>
    <row r="32" spans="2:11" s="479" customFormat="1" ht="12.75">
      <c r="B32" s="481" t="s">
        <v>530</v>
      </c>
      <c r="C32" s="509"/>
      <c r="D32" s="545"/>
      <c r="E32" s="545"/>
      <c r="H32" s="463"/>
      <c r="I32" s="463"/>
      <c r="J32" s="463"/>
      <c r="K32" s="463"/>
    </row>
    <row r="33" spans="2:5" s="492" customFormat="1" ht="5.25" customHeight="1">
      <c r="B33" s="493"/>
      <c r="C33" s="521"/>
      <c r="D33" s="607"/>
      <c r="E33" s="607"/>
    </row>
    <row r="34" spans="4:8" ht="14.25" customHeight="1">
      <c r="D34" s="481" t="s">
        <v>19</v>
      </c>
      <c r="E34" s="608"/>
      <c r="H34" s="479"/>
    </row>
    <row r="35" spans="2:8" ht="15.75" customHeight="1">
      <c r="B35" s="481" t="s">
        <v>363</v>
      </c>
      <c r="C35" s="593"/>
      <c r="D35" s="481"/>
      <c r="E35" s="1505"/>
      <c r="H35" s="479"/>
    </row>
    <row r="36" spans="2:8" ht="14.25" customHeight="1">
      <c r="B36" s="493"/>
      <c r="C36" s="1504"/>
      <c r="D36" s="483" t="s">
        <v>27</v>
      </c>
      <c r="E36" s="608"/>
      <c r="H36" s="479"/>
    </row>
    <row r="37" spans="2:8" ht="20.25" customHeight="1">
      <c r="B37" s="493"/>
      <c r="C37" s="610"/>
      <c r="D37" s="483"/>
      <c r="E37" s="609"/>
      <c r="H37" s="479"/>
    </row>
    <row r="38" spans="2:5" ht="26.25" customHeight="1">
      <c r="B38" s="406" t="s">
        <v>764</v>
      </c>
      <c r="C38" s="479"/>
      <c r="D38" s="479"/>
      <c r="E38" s="479"/>
    </row>
    <row r="39" spans="2:5" ht="6" customHeight="1">
      <c r="B39" s="545"/>
      <c r="C39" s="545"/>
      <c r="D39" s="545"/>
      <c r="E39" s="545"/>
    </row>
    <row r="40" spans="2:8" s="479" customFormat="1" ht="12.75">
      <c r="B40" s="481" t="s">
        <v>775</v>
      </c>
      <c r="C40" s="1174"/>
      <c r="D40" s="1176"/>
      <c r="H40" s="463"/>
    </row>
    <row r="41" spans="2:4" s="492" customFormat="1" ht="6.75" customHeight="1">
      <c r="B41" s="493"/>
      <c r="C41" s="605"/>
      <c r="D41" s="605"/>
    </row>
    <row r="42" spans="2:8" ht="12.75">
      <c r="B42" s="481" t="s">
        <v>362</v>
      </c>
      <c r="C42" s="1372"/>
      <c r="D42" s="1373"/>
      <c r="H42" s="479"/>
    </row>
    <row r="43" spans="2:4" s="492" customFormat="1" ht="5.25" customHeight="1">
      <c r="B43" s="493"/>
      <c r="C43" s="606"/>
      <c r="D43" s="606"/>
    </row>
    <row r="44" spans="2:8" ht="14.25" customHeight="1">
      <c r="B44" s="481" t="s">
        <v>364</v>
      </c>
      <c r="C44" s="1372"/>
      <c r="D44" s="1373"/>
      <c r="H44" s="479"/>
    </row>
    <row r="45" spans="2:4" s="492" customFormat="1" ht="5.25" customHeight="1">
      <c r="B45" s="493"/>
      <c r="C45" s="606"/>
      <c r="D45" s="606"/>
    </row>
    <row r="46" spans="2:11" s="479" customFormat="1" ht="12.75">
      <c r="B46" s="481" t="s">
        <v>361</v>
      </c>
      <c r="C46" s="1372"/>
      <c r="D46" s="1373"/>
      <c r="E46" s="545"/>
      <c r="H46" s="463"/>
      <c r="I46" s="463"/>
      <c r="J46" s="463"/>
      <c r="K46" s="463"/>
    </row>
    <row r="47" spans="2:5" s="492" customFormat="1" ht="5.25" customHeight="1">
      <c r="B47" s="493"/>
      <c r="C47" s="606"/>
      <c r="D47" s="606"/>
      <c r="E47" s="607"/>
    </row>
    <row r="48" spans="2:11" s="479" customFormat="1" ht="12.75">
      <c r="B48" s="481" t="s">
        <v>530</v>
      </c>
      <c r="C48" s="509"/>
      <c r="D48" s="545"/>
      <c r="E48" s="545"/>
      <c r="H48" s="463"/>
      <c r="I48" s="463"/>
      <c r="J48" s="463"/>
      <c r="K48" s="463"/>
    </row>
    <row r="49" spans="2:5" s="492" customFormat="1" ht="5.25" customHeight="1">
      <c r="B49" s="493"/>
      <c r="C49" s="521"/>
      <c r="D49" s="607"/>
      <c r="E49" s="607"/>
    </row>
    <row r="50" spans="4:8" ht="14.25" customHeight="1">
      <c r="D50" s="481" t="s">
        <v>19</v>
      </c>
      <c r="E50" s="608"/>
      <c r="H50" s="479"/>
    </row>
    <row r="51" spans="2:8" ht="15.75" customHeight="1">
      <c r="B51" s="481" t="s">
        <v>363</v>
      </c>
      <c r="C51" s="593"/>
      <c r="D51" s="481"/>
      <c r="E51" s="1505"/>
      <c r="H51" s="479"/>
    </row>
    <row r="52" spans="2:8" ht="14.25" customHeight="1">
      <c r="B52" s="493"/>
      <c r="C52" s="1504"/>
      <c r="D52" s="483" t="s">
        <v>27</v>
      </c>
      <c r="E52" s="608"/>
      <c r="H52" s="479"/>
    </row>
    <row r="53" spans="2:8" ht="14.25" customHeight="1">
      <c r="B53" s="493"/>
      <c r="C53" s="610"/>
      <c r="D53" s="483"/>
      <c r="E53" s="609"/>
      <c r="H53" s="479"/>
    </row>
    <row r="54" spans="2:5" s="476" customFormat="1" ht="15.75" customHeight="1">
      <c r="B54" s="612"/>
      <c r="C54" s="612"/>
      <c r="D54" s="612"/>
      <c r="E54" s="612"/>
    </row>
    <row r="55" spans="2:5" ht="15" customHeight="1">
      <c r="B55" s="1355" t="s">
        <v>511</v>
      </c>
      <c r="C55" s="1355"/>
      <c r="D55" s="1355"/>
      <c r="E55" s="1355"/>
    </row>
    <row r="56" spans="2:6" ht="19.5" customHeight="1" thickBot="1">
      <c r="B56" s="1361" t="str">
        <f>'Modif dossier'!$C$76</f>
        <v>ACTION 1   - Budget prévisionnel de l'action projetée - Exercice 2013</v>
      </c>
      <c r="C56" s="1361"/>
      <c r="D56" s="1361"/>
      <c r="E56" s="1361"/>
      <c r="F56" s="613"/>
    </row>
    <row r="57" spans="2:5" ht="19.5" customHeight="1" thickBot="1">
      <c r="B57" s="614" t="s">
        <v>532</v>
      </c>
      <c r="C57" s="615" t="s">
        <v>692</v>
      </c>
      <c r="D57" s="616" t="s">
        <v>693</v>
      </c>
      <c r="E57" s="615" t="s">
        <v>692</v>
      </c>
    </row>
    <row r="58" spans="2:5" ht="12.75">
      <c r="B58" s="617" t="s">
        <v>694</v>
      </c>
      <c r="C58" s="618">
        <f>SUM(C59:C62)</f>
        <v>0</v>
      </c>
      <c r="D58" s="619" t="s">
        <v>695</v>
      </c>
      <c r="E58" s="618">
        <f>SUM(E59:E61)</f>
        <v>0</v>
      </c>
    </row>
    <row r="59" spans="2:5" ht="12.75">
      <c r="B59" s="620" t="s">
        <v>746</v>
      </c>
      <c r="C59" s="621"/>
      <c r="D59" s="622" t="s">
        <v>697</v>
      </c>
      <c r="E59" s="623"/>
    </row>
    <row r="60" spans="2:5" ht="12.75">
      <c r="B60" s="624" t="s">
        <v>684</v>
      </c>
      <c r="C60" s="625"/>
      <c r="D60" s="626"/>
      <c r="E60" s="627"/>
    </row>
    <row r="61" spans="2:5" ht="13.5" thickBot="1">
      <c r="B61" s="628"/>
      <c r="C61" s="625"/>
      <c r="D61" s="629"/>
      <c r="E61" s="630"/>
    </row>
    <row r="62" spans="2:5" ht="13.5" thickBot="1">
      <c r="B62" s="631"/>
      <c r="C62" s="630"/>
      <c r="D62" s="632" t="s">
        <v>747</v>
      </c>
      <c r="E62" s="633">
        <f>SUM(E63,E67,E68,E69,E73,E76,E77,E78)</f>
        <v>0</v>
      </c>
    </row>
    <row r="63" spans="2:5" ht="12.75">
      <c r="B63" s="634" t="s">
        <v>704</v>
      </c>
      <c r="C63" s="633">
        <f>SUM(C64:C67)</f>
        <v>0</v>
      </c>
      <c r="D63" s="635" t="s">
        <v>36</v>
      </c>
      <c r="E63" s="636">
        <f>SUM(E64:E66)</f>
        <v>0</v>
      </c>
    </row>
    <row r="64" spans="2:5" ht="12.75">
      <c r="B64" s="637" t="s">
        <v>685</v>
      </c>
      <c r="C64" s="621"/>
      <c r="D64" s="638" t="str">
        <f>'Modif dossier'!$C$82</f>
        <v>CNDS 2013</v>
      </c>
      <c r="E64" s="621"/>
    </row>
    <row r="65" spans="2:5" ht="12.75">
      <c r="B65" s="639" t="s">
        <v>686</v>
      </c>
      <c r="C65" s="625"/>
      <c r="D65" s="626"/>
      <c r="E65" s="625"/>
    </row>
    <row r="66" spans="2:5" ht="12.75">
      <c r="B66" s="639" t="s">
        <v>687</v>
      </c>
      <c r="C66" s="625"/>
      <c r="D66" s="640"/>
      <c r="E66" s="641"/>
    </row>
    <row r="67" spans="2:5" ht="13.5" thickBot="1">
      <c r="B67" s="631"/>
      <c r="C67" s="630"/>
      <c r="D67" s="642" t="s">
        <v>35</v>
      </c>
      <c r="E67" s="643"/>
    </row>
    <row r="68" spans="2:5" ht="12.75">
      <c r="B68" s="617" t="s">
        <v>710</v>
      </c>
      <c r="C68" s="633">
        <f>SUM(C69:C73)</f>
        <v>0</v>
      </c>
      <c r="D68" s="635" t="s">
        <v>34</v>
      </c>
      <c r="E68" s="644"/>
    </row>
    <row r="69" spans="2:5" ht="12.75">
      <c r="B69" s="637" t="s">
        <v>688</v>
      </c>
      <c r="C69" s="621"/>
      <c r="D69" s="645" t="s">
        <v>359</v>
      </c>
      <c r="E69" s="646">
        <f>SUM(E70:E72)</f>
        <v>0</v>
      </c>
    </row>
    <row r="70" spans="2:5" ht="12.75">
      <c r="B70" s="639" t="s">
        <v>689</v>
      </c>
      <c r="C70" s="625"/>
      <c r="D70" s="647"/>
      <c r="E70" s="648"/>
    </row>
    <row r="71" spans="2:5" ht="12.75">
      <c r="B71" s="639" t="s">
        <v>717</v>
      </c>
      <c r="C71" s="625"/>
      <c r="D71" s="647"/>
      <c r="E71" s="625"/>
    </row>
    <row r="72" spans="2:5" ht="12.75">
      <c r="B72" s="639" t="s">
        <v>718</v>
      </c>
      <c r="C72" s="625"/>
      <c r="D72" s="649"/>
      <c r="E72" s="641"/>
    </row>
    <row r="73" spans="2:5" ht="13.5" thickBot="1">
      <c r="B73" s="631"/>
      <c r="C73" s="650"/>
      <c r="D73" s="651" t="s">
        <v>33</v>
      </c>
      <c r="E73" s="646">
        <f>SUM(E74:E75)</f>
        <v>0</v>
      </c>
    </row>
    <row r="74" spans="2:5" ht="12.75">
      <c r="B74" s="634" t="s">
        <v>723</v>
      </c>
      <c r="C74" s="633">
        <f>SUM(C75:C77)</f>
        <v>0</v>
      </c>
      <c r="D74" s="652"/>
      <c r="E74" s="625"/>
    </row>
    <row r="75" spans="2:5" ht="12.75">
      <c r="B75" s="637" t="s">
        <v>724</v>
      </c>
      <c r="C75" s="621"/>
      <c r="D75" s="653"/>
      <c r="E75" s="641"/>
    </row>
    <row r="76" spans="2:5" ht="12.75">
      <c r="B76" s="639" t="s">
        <v>726</v>
      </c>
      <c r="C76" s="625"/>
      <c r="D76" s="654" t="s">
        <v>37</v>
      </c>
      <c r="E76" s="643"/>
    </row>
    <row r="77" spans="2:5" ht="13.5" thickBot="1">
      <c r="B77" s="639" t="s">
        <v>727</v>
      </c>
      <c r="C77" s="625"/>
      <c r="D77" s="645" t="s">
        <v>38</v>
      </c>
      <c r="E77" s="643"/>
    </row>
    <row r="78" spans="2:5" ht="12.75">
      <c r="B78" s="634" t="s">
        <v>891</v>
      </c>
      <c r="C78" s="633">
        <f>SUM(C79:C80)</f>
        <v>0</v>
      </c>
      <c r="D78" s="651" t="s">
        <v>39</v>
      </c>
      <c r="E78" s="636">
        <f>SUM(E79:E80)</f>
        <v>0</v>
      </c>
    </row>
    <row r="79" spans="2:5" ht="12.75">
      <c r="B79" s="637" t="s">
        <v>46</v>
      </c>
      <c r="C79" s="621"/>
      <c r="D79" s="647"/>
      <c r="E79" s="621"/>
    </row>
    <row r="80" spans="2:5" ht="13.5" thickBot="1">
      <c r="B80" s="631"/>
      <c r="C80" s="650"/>
      <c r="D80" s="647"/>
      <c r="E80" s="625"/>
    </row>
    <row r="81" spans="2:5" ht="12.75">
      <c r="B81" s="617" t="s">
        <v>892</v>
      </c>
      <c r="C81" s="633">
        <f>SUM(C82)</f>
        <v>0</v>
      </c>
      <c r="D81" s="655" t="s">
        <v>749</v>
      </c>
      <c r="E81" s="633">
        <f>SUM(E82:E84)</f>
        <v>0</v>
      </c>
    </row>
    <row r="82" spans="2:5" ht="13.5" thickBot="1">
      <c r="B82" s="656"/>
      <c r="C82" s="650"/>
      <c r="D82" s="657" t="s">
        <v>731</v>
      </c>
      <c r="E82" s="621"/>
    </row>
    <row r="83" spans="2:5" ht="12.75">
      <c r="B83" s="634" t="s">
        <v>893</v>
      </c>
      <c r="C83" s="633">
        <f>SUM(C84)</f>
        <v>0</v>
      </c>
      <c r="D83" s="658" t="s">
        <v>45</v>
      </c>
      <c r="E83" s="625"/>
    </row>
    <row r="84" spans="2:5" ht="13.5" thickBot="1">
      <c r="B84" s="656"/>
      <c r="C84" s="650"/>
      <c r="D84" s="647"/>
      <c r="E84" s="659"/>
    </row>
    <row r="85" spans="2:5" ht="13.5" thickBot="1">
      <c r="B85" s="617" t="s">
        <v>894</v>
      </c>
      <c r="C85" s="633">
        <f>SUM(C86)</f>
        <v>0</v>
      </c>
      <c r="D85" s="660" t="s">
        <v>898</v>
      </c>
      <c r="E85" s="661"/>
    </row>
    <row r="86" spans="2:5" ht="13.5" thickBot="1">
      <c r="B86" s="656"/>
      <c r="C86" s="650"/>
      <c r="D86" s="662" t="s">
        <v>900</v>
      </c>
      <c r="E86" s="663"/>
    </row>
    <row r="87" spans="2:5" ht="16.5" customHeight="1" thickBot="1">
      <c r="B87" s="664" t="s">
        <v>735</v>
      </c>
      <c r="C87" s="665">
        <f>SUM(C58,C63,C68,C74,C78,C81,C83,C85,)</f>
        <v>0</v>
      </c>
      <c r="D87" s="666" t="s">
        <v>736</v>
      </c>
      <c r="E87" s="665">
        <f>SUM(E58+E62+E81+E85+E86)</f>
        <v>0</v>
      </c>
    </row>
    <row r="88" spans="2:5" ht="18.75" customHeight="1" thickBot="1">
      <c r="B88" s="1277" t="str">
        <f>IF(C87=E87,"Equilibre des charges et des produits","Attention à l'équilibre des charges et des produits")</f>
        <v>Equilibre des charges et des produits</v>
      </c>
      <c r="C88" s="1266"/>
      <c r="D88" s="1266"/>
      <c r="E88" s="1267"/>
    </row>
    <row r="89" spans="2:5" ht="12.75">
      <c r="B89" s="634" t="s">
        <v>935</v>
      </c>
      <c r="C89" s="633">
        <f>SUM(C90:C92)</f>
        <v>0</v>
      </c>
      <c r="D89" s="634" t="s">
        <v>32</v>
      </c>
      <c r="E89" s="633">
        <f>SUM(E90:E92)</f>
        <v>0</v>
      </c>
    </row>
    <row r="90" spans="2:5" ht="12.75">
      <c r="B90" s="637" t="s">
        <v>690</v>
      </c>
      <c r="C90" s="667"/>
      <c r="D90" s="637" t="s">
        <v>691</v>
      </c>
      <c r="E90" s="667"/>
    </row>
    <row r="91" spans="2:5" ht="12.75">
      <c r="B91" s="639" t="s">
        <v>739</v>
      </c>
      <c r="C91" s="625"/>
      <c r="D91" s="639" t="s">
        <v>740</v>
      </c>
      <c r="E91" s="625"/>
    </row>
    <row r="92" spans="2:5" ht="13.5" thickBot="1">
      <c r="B92" s="668" t="s">
        <v>741</v>
      </c>
      <c r="C92" s="650"/>
      <c r="D92" s="668" t="s">
        <v>742</v>
      </c>
      <c r="E92" s="650"/>
    </row>
    <row r="93" spans="2:5" ht="18.75" customHeight="1" thickBot="1">
      <c r="B93" s="1277" t="str">
        <f>IF(C89=E89,"Equilibre des contributions volontaires","Attention à l'équilibre des contributions volontaires")</f>
        <v>Equilibre des contributions volontaires</v>
      </c>
      <c r="C93" s="1266"/>
      <c r="D93" s="1266"/>
      <c r="E93" s="1267"/>
    </row>
    <row r="94" spans="2:5" ht="21" customHeight="1" thickBot="1">
      <c r="B94" s="669" t="s">
        <v>743</v>
      </c>
      <c r="C94" s="670">
        <f>SUM(C87,C89)</f>
        <v>0</v>
      </c>
      <c r="D94" s="669" t="s">
        <v>744</v>
      </c>
      <c r="E94" s="671">
        <f>SUM(E89,E87)</f>
        <v>0</v>
      </c>
    </row>
    <row r="95" spans="2:5" ht="5.25" customHeight="1" thickBot="1">
      <c r="B95" s="672"/>
      <c r="C95" s="672"/>
      <c r="D95" s="672"/>
      <c r="E95" s="672"/>
    </row>
    <row r="96" spans="2:5" ht="21" customHeight="1" thickBot="1">
      <c r="B96" s="1252" t="str">
        <f>IF(C94=E94,"Budget Equilibré","Attention Budget Déséquilibré")</f>
        <v>Budget Equilibré</v>
      </c>
      <c r="C96" s="1253"/>
      <c r="D96" s="1253"/>
      <c r="E96" s="1254"/>
    </row>
    <row r="97" ht="8.25" customHeight="1"/>
    <row r="98" spans="2:5" ht="3.75" customHeight="1" thickBot="1">
      <c r="B98" s="673"/>
      <c r="C98" s="674"/>
      <c r="D98" s="674"/>
      <c r="E98" s="674"/>
    </row>
    <row r="99" spans="2:9" ht="27" customHeight="1" thickBot="1">
      <c r="B99" s="675" t="s">
        <v>827</v>
      </c>
      <c r="C99" s="676">
        <f>E64</f>
        <v>0</v>
      </c>
      <c r="D99" s="675" t="s">
        <v>875</v>
      </c>
      <c r="E99" s="677" t="e">
        <f>E64/E87</f>
        <v>#DIV/0!</v>
      </c>
      <c r="I99" s="678"/>
    </row>
    <row r="100" spans="2:5" ht="9" customHeight="1">
      <c r="B100" s="679"/>
      <c r="C100" s="679"/>
      <c r="D100" s="679"/>
      <c r="E100" s="679"/>
    </row>
    <row r="101" ht="3" customHeight="1"/>
    <row r="102" spans="2:7" ht="9.75" customHeight="1">
      <c r="B102" s="680" t="s">
        <v>793</v>
      </c>
      <c r="C102" s="681"/>
      <c r="D102" s="681"/>
      <c r="E102" s="681"/>
      <c r="F102" s="600"/>
      <c r="G102" s="600"/>
    </row>
    <row r="103" spans="2:7" ht="20.25" customHeight="1">
      <c r="B103" s="1255" t="s">
        <v>526</v>
      </c>
      <c r="C103" s="1255"/>
      <c r="D103" s="1255"/>
      <c r="E103" s="1255"/>
      <c r="F103" s="682"/>
      <c r="G103" s="682"/>
    </row>
    <row r="104" spans="2:8" ht="10.5" customHeight="1">
      <c r="B104" s="682"/>
      <c r="C104" s="682"/>
      <c r="D104" s="682"/>
      <c r="E104" s="682"/>
      <c r="F104" s="682"/>
      <c r="G104" s="682"/>
      <c r="H104" s="603"/>
    </row>
    <row r="105" spans="2:8" s="603" customFormat="1" ht="44.25" customHeight="1">
      <c r="B105" s="1374" t="s">
        <v>23</v>
      </c>
      <c r="C105" s="1375"/>
      <c r="D105" s="1375"/>
      <c r="E105" s="602"/>
      <c r="H105" s="463"/>
    </row>
    <row r="106" ht="5.25" customHeight="1"/>
    <row r="107" spans="2:5" ht="21" customHeight="1">
      <c r="B107" s="843" t="s">
        <v>831</v>
      </c>
      <c r="C107" s="1358" t="s">
        <v>713</v>
      </c>
      <c r="D107" s="1359"/>
      <c r="E107" s="1360"/>
    </row>
    <row r="108" spans="2:5" ht="8.25" customHeight="1">
      <c r="B108" s="683"/>
      <c r="C108" s="684"/>
      <c r="D108" s="684"/>
      <c r="E108" s="684"/>
    </row>
    <row r="109" spans="2:5" ht="23.25" customHeight="1">
      <c r="B109" s="489" t="s">
        <v>745</v>
      </c>
      <c r="C109" s="479"/>
      <c r="D109" s="479"/>
      <c r="E109" s="479"/>
    </row>
    <row r="110" spans="2:5" ht="225.75" customHeight="1">
      <c r="B110" s="1382"/>
      <c r="C110" s="1383"/>
      <c r="D110" s="1383"/>
      <c r="E110" s="1384"/>
    </row>
    <row r="111" spans="2:5" ht="6" customHeight="1">
      <c r="B111" s="844"/>
      <c r="C111" s="545"/>
      <c r="D111" s="545"/>
      <c r="E111" s="545"/>
    </row>
    <row r="112" spans="2:4" s="479" customFormat="1" ht="12.75">
      <c r="B112" s="481" t="s">
        <v>775</v>
      </c>
      <c r="C112" s="1174"/>
      <c r="D112" s="1176"/>
    </row>
    <row r="113" spans="2:4" s="492" customFormat="1" ht="6.75" customHeight="1">
      <c r="B113" s="493"/>
      <c r="C113" s="605"/>
      <c r="D113" s="605"/>
    </row>
    <row r="114" spans="2:8" ht="12.75">
      <c r="B114" s="481" t="s">
        <v>362</v>
      </c>
      <c r="C114" s="1372"/>
      <c r="D114" s="1373"/>
      <c r="H114" s="479"/>
    </row>
    <row r="115" spans="2:4" s="492" customFormat="1" ht="5.25" customHeight="1">
      <c r="B115" s="493"/>
      <c r="C115" s="606"/>
      <c r="D115" s="606"/>
    </row>
    <row r="116" spans="2:8" ht="14.25" customHeight="1">
      <c r="B116" s="481" t="s">
        <v>364</v>
      </c>
      <c r="C116" s="1372"/>
      <c r="D116" s="1373"/>
      <c r="H116" s="479"/>
    </row>
    <row r="117" spans="2:4" s="492" customFormat="1" ht="5.25" customHeight="1">
      <c r="B117" s="493"/>
      <c r="C117" s="606"/>
      <c r="D117" s="606"/>
    </row>
    <row r="118" spans="2:11" s="479" customFormat="1" ht="12.75">
      <c r="B118" s="481" t="s">
        <v>361</v>
      </c>
      <c r="C118" s="1372"/>
      <c r="D118" s="1373"/>
      <c r="E118" s="545"/>
      <c r="H118" s="463"/>
      <c r="I118" s="463"/>
      <c r="J118" s="463"/>
      <c r="K118" s="463"/>
    </row>
    <row r="119" spans="2:5" s="492" customFormat="1" ht="5.25" customHeight="1">
      <c r="B119" s="493"/>
      <c r="C119" s="606"/>
      <c r="D119" s="606"/>
      <c r="E119" s="607"/>
    </row>
    <row r="120" spans="2:11" s="479" customFormat="1" ht="12.75">
      <c r="B120" s="481" t="s">
        <v>530</v>
      </c>
      <c r="C120" s="509"/>
      <c r="D120" s="545"/>
      <c r="E120" s="545"/>
      <c r="H120" s="463"/>
      <c r="I120" s="463"/>
      <c r="J120" s="463"/>
      <c r="K120" s="463"/>
    </row>
    <row r="121" spans="2:5" s="492" customFormat="1" ht="5.25" customHeight="1">
      <c r="B121" s="493"/>
      <c r="C121" s="521"/>
      <c r="D121" s="607"/>
      <c r="E121" s="607"/>
    </row>
    <row r="122" spans="4:8" ht="14.25" customHeight="1">
      <c r="D122" s="481" t="s">
        <v>19</v>
      </c>
      <c r="E122" s="608"/>
      <c r="H122" s="479"/>
    </row>
    <row r="123" spans="2:8" ht="15.75" customHeight="1">
      <c r="B123" s="481" t="s">
        <v>363</v>
      </c>
      <c r="C123" s="593"/>
      <c r="D123" s="481"/>
      <c r="E123" s="1505"/>
      <c r="H123" s="479"/>
    </row>
    <row r="124" spans="2:8" ht="14.25" customHeight="1">
      <c r="B124" s="493"/>
      <c r="C124" s="1504"/>
      <c r="D124" s="483" t="s">
        <v>27</v>
      </c>
      <c r="E124" s="608"/>
      <c r="H124" s="479"/>
    </row>
    <row r="125" spans="2:5" ht="12.75">
      <c r="B125" s="479"/>
      <c r="C125" s="480"/>
      <c r="D125" s="611"/>
      <c r="E125" s="611"/>
    </row>
    <row r="126" spans="2:8" s="479" customFormat="1" ht="12.75">
      <c r="B126" s="497" t="s">
        <v>531</v>
      </c>
      <c r="H126" s="463"/>
    </row>
    <row r="127" spans="2:11" ht="100.5" customHeight="1">
      <c r="B127" s="1367"/>
      <c r="C127" s="1368"/>
      <c r="D127" s="1368"/>
      <c r="E127" s="1369"/>
      <c r="H127" s="479"/>
      <c r="I127" s="479"/>
      <c r="J127" s="479"/>
      <c r="K127" s="479"/>
    </row>
    <row r="128" spans="2:5" ht="24" customHeight="1">
      <c r="B128" s="489" t="s">
        <v>776</v>
      </c>
      <c r="C128" s="479"/>
      <c r="D128" s="479"/>
      <c r="E128" s="479"/>
    </row>
    <row r="129" spans="2:5" ht="100.5" customHeight="1">
      <c r="B129" s="1367"/>
      <c r="C129" s="1368"/>
      <c r="D129" s="1368"/>
      <c r="E129" s="1369"/>
    </row>
    <row r="130" spans="2:5" s="476" customFormat="1" ht="9.75" customHeight="1">
      <c r="B130" s="685"/>
      <c r="C130" s="685"/>
      <c r="D130" s="685"/>
      <c r="E130" s="685"/>
    </row>
    <row r="131" spans="2:5" s="476" customFormat="1" ht="15.75" customHeight="1" thickBot="1">
      <c r="B131" s="489" t="s">
        <v>291</v>
      </c>
      <c r="C131" s="612"/>
      <c r="D131" s="612"/>
      <c r="E131" s="612"/>
    </row>
    <row r="132" spans="2:5" s="476" customFormat="1" ht="15.75" customHeight="1">
      <c r="B132" s="686" t="s">
        <v>782</v>
      </c>
      <c r="C132" s="687" t="s">
        <v>783</v>
      </c>
      <c r="D132" s="1370" t="s">
        <v>292</v>
      </c>
      <c r="E132" s="1371"/>
    </row>
    <row r="133" spans="2:5" s="476" customFormat="1" ht="15.75" customHeight="1">
      <c r="B133" s="688"/>
      <c r="C133" s="689"/>
      <c r="D133" s="1362"/>
      <c r="E133" s="1363"/>
    </row>
    <row r="134" spans="2:5" s="476" customFormat="1" ht="15.75" customHeight="1">
      <c r="B134" s="690"/>
      <c r="C134" s="689"/>
      <c r="D134" s="1362"/>
      <c r="E134" s="1363"/>
    </row>
    <row r="135" spans="2:5" s="476" customFormat="1" ht="15.75" customHeight="1">
      <c r="B135" s="690"/>
      <c r="C135" s="689"/>
      <c r="D135" s="1362"/>
      <c r="E135" s="1363"/>
    </row>
    <row r="136" spans="2:5" s="476" customFormat="1" ht="15.75" customHeight="1" thickBot="1">
      <c r="B136" s="691"/>
      <c r="C136" s="692"/>
      <c r="D136" s="1364"/>
      <c r="E136" s="1365"/>
    </row>
    <row r="137" spans="2:5" s="476" customFormat="1" ht="15.75" customHeight="1">
      <c r="B137" s="612"/>
      <c r="C137" s="612"/>
      <c r="D137" s="612"/>
      <c r="E137" s="612"/>
    </row>
    <row r="138" spans="2:5" ht="15">
      <c r="B138" s="1366" t="s">
        <v>511</v>
      </c>
      <c r="C138" s="1366"/>
      <c r="D138" s="1366"/>
      <c r="E138" s="1366"/>
    </row>
    <row r="139" spans="2:6" ht="19.5" customHeight="1" thickBot="1">
      <c r="B139" s="1361" t="str">
        <f>'Modif dossier'!$C$77</f>
        <v>ACTION 2   - Budget prévisionnel de l'action projetée - Exercice 2013</v>
      </c>
      <c r="C139" s="1361"/>
      <c r="D139" s="1361"/>
      <c r="E139" s="1361"/>
      <c r="F139" s="613"/>
    </row>
    <row r="140" spans="2:5" ht="19.5" customHeight="1" thickBot="1">
      <c r="B140" s="614" t="s">
        <v>532</v>
      </c>
      <c r="C140" s="615" t="s">
        <v>692</v>
      </c>
      <c r="D140" s="616" t="s">
        <v>693</v>
      </c>
      <c r="E140" s="615" t="s">
        <v>692</v>
      </c>
    </row>
    <row r="141" spans="2:5" ht="12.75">
      <c r="B141" s="617" t="s">
        <v>694</v>
      </c>
      <c r="C141" s="633">
        <f>SUM(C142:C145)</f>
        <v>0</v>
      </c>
      <c r="D141" s="619" t="s">
        <v>695</v>
      </c>
      <c r="E141" s="618">
        <f>SUM(E142:E144)</f>
        <v>0</v>
      </c>
    </row>
    <row r="142" spans="2:5" ht="12.75">
      <c r="B142" s="620" t="s">
        <v>746</v>
      </c>
      <c r="C142" s="621"/>
      <c r="D142" s="622" t="s">
        <v>697</v>
      </c>
      <c r="E142" s="623"/>
    </row>
    <row r="143" spans="2:5" ht="12.75">
      <c r="B143" s="624" t="s">
        <v>684</v>
      </c>
      <c r="C143" s="625"/>
      <c r="D143" s="626"/>
      <c r="E143" s="627"/>
    </row>
    <row r="144" spans="2:5" ht="13.5" thickBot="1">
      <c r="B144" s="628"/>
      <c r="C144" s="625"/>
      <c r="D144" s="629"/>
      <c r="E144" s="630"/>
    </row>
    <row r="145" spans="2:5" ht="13.5" thickBot="1">
      <c r="B145" s="631"/>
      <c r="C145" s="630"/>
      <c r="D145" s="632" t="s">
        <v>747</v>
      </c>
      <c r="E145" s="633">
        <f>SUM(E146,E150,E151,E152,E156,E159,E160,E161)</f>
        <v>0</v>
      </c>
    </row>
    <row r="146" spans="2:5" ht="12.75">
      <c r="B146" s="634" t="s">
        <v>704</v>
      </c>
      <c r="C146" s="633">
        <f>SUM(C147:C150)</f>
        <v>0</v>
      </c>
      <c r="D146" s="635" t="s">
        <v>36</v>
      </c>
      <c r="E146" s="636">
        <f>SUM(E147:E149)</f>
        <v>0</v>
      </c>
    </row>
    <row r="147" spans="2:5" ht="12.75">
      <c r="B147" s="637" t="s">
        <v>685</v>
      </c>
      <c r="C147" s="621"/>
      <c r="D147" s="638" t="str">
        <f>'Modif dossier'!$C$82</f>
        <v>CNDS 2013</v>
      </c>
      <c r="E147" s="621"/>
    </row>
    <row r="148" spans="2:5" ht="12.75">
      <c r="B148" s="639" t="s">
        <v>686</v>
      </c>
      <c r="C148" s="625"/>
      <c r="D148" s="626"/>
      <c r="E148" s="625"/>
    </row>
    <row r="149" spans="2:5" ht="12.75">
      <c r="B149" s="639" t="s">
        <v>687</v>
      </c>
      <c r="C149" s="625"/>
      <c r="D149" s="640"/>
      <c r="E149" s="641"/>
    </row>
    <row r="150" spans="2:5" ht="13.5" thickBot="1">
      <c r="B150" s="631"/>
      <c r="C150" s="630"/>
      <c r="D150" s="642" t="s">
        <v>35</v>
      </c>
      <c r="E150" s="643"/>
    </row>
    <row r="151" spans="2:5" ht="12.75">
      <c r="B151" s="617" t="s">
        <v>710</v>
      </c>
      <c r="C151" s="633">
        <f>SUM(C152:C156)</f>
        <v>0</v>
      </c>
      <c r="D151" s="635" t="s">
        <v>34</v>
      </c>
      <c r="E151" s="644"/>
    </row>
    <row r="152" spans="2:5" ht="12.75">
      <c r="B152" s="637" t="s">
        <v>688</v>
      </c>
      <c r="C152" s="621"/>
      <c r="D152" s="645" t="s">
        <v>359</v>
      </c>
      <c r="E152" s="646">
        <f>SUM(E153:E155)</f>
        <v>0</v>
      </c>
    </row>
    <row r="153" spans="2:5" ht="12.75">
      <c r="B153" s="639" t="s">
        <v>689</v>
      </c>
      <c r="C153" s="625"/>
      <c r="D153" s="647"/>
      <c r="E153" s="648"/>
    </row>
    <row r="154" spans="2:5" ht="12.75">
      <c r="B154" s="639" t="s">
        <v>717</v>
      </c>
      <c r="C154" s="625"/>
      <c r="D154" s="647"/>
      <c r="E154" s="625"/>
    </row>
    <row r="155" spans="2:5" ht="12.75">
      <c r="B155" s="639" t="s">
        <v>718</v>
      </c>
      <c r="C155" s="625"/>
      <c r="D155" s="649"/>
      <c r="E155" s="641"/>
    </row>
    <row r="156" spans="2:5" ht="13.5" thickBot="1">
      <c r="B156" s="631"/>
      <c r="C156" s="650"/>
      <c r="D156" s="651" t="s">
        <v>33</v>
      </c>
      <c r="E156" s="646">
        <f>SUM(E157:E158)</f>
        <v>0</v>
      </c>
    </row>
    <row r="157" spans="2:5" ht="12.75">
      <c r="B157" s="634" t="s">
        <v>723</v>
      </c>
      <c r="C157" s="633">
        <f>SUM(C158:C160)</f>
        <v>0</v>
      </c>
      <c r="D157" s="652"/>
      <c r="E157" s="625"/>
    </row>
    <row r="158" spans="2:5" ht="12.75">
      <c r="B158" s="637" t="s">
        <v>724</v>
      </c>
      <c r="C158" s="621"/>
      <c r="D158" s="653"/>
      <c r="E158" s="641"/>
    </row>
    <row r="159" spans="2:5" ht="12.75">
      <c r="B159" s="639" t="s">
        <v>726</v>
      </c>
      <c r="C159" s="625"/>
      <c r="D159" s="654" t="s">
        <v>37</v>
      </c>
      <c r="E159" s="643"/>
    </row>
    <row r="160" spans="2:5" ht="13.5" thickBot="1">
      <c r="B160" s="639" t="s">
        <v>727</v>
      </c>
      <c r="C160" s="625"/>
      <c r="D160" s="645" t="s">
        <v>38</v>
      </c>
      <c r="E160" s="643"/>
    </row>
    <row r="161" spans="2:5" ht="12.75">
      <c r="B161" s="634" t="s">
        <v>891</v>
      </c>
      <c r="C161" s="633">
        <f>SUM(C162:C163)</f>
        <v>0</v>
      </c>
      <c r="D161" s="651" t="s">
        <v>39</v>
      </c>
      <c r="E161" s="636">
        <f>SUM(E162:E163)</f>
        <v>0</v>
      </c>
    </row>
    <row r="162" spans="2:5" ht="12.75">
      <c r="B162" s="637" t="s">
        <v>46</v>
      </c>
      <c r="C162" s="621"/>
      <c r="D162" s="647"/>
      <c r="E162" s="621"/>
    </row>
    <row r="163" spans="2:5" ht="13.5" thickBot="1">
      <c r="B163" s="631"/>
      <c r="C163" s="650"/>
      <c r="D163" s="647"/>
      <c r="E163" s="625"/>
    </row>
    <row r="164" spans="2:5" ht="12.75">
      <c r="B164" s="617" t="s">
        <v>892</v>
      </c>
      <c r="C164" s="633">
        <f>SUM(C165)</f>
        <v>0</v>
      </c>
      <c r="D164" s="655" t="s">
        <v>749</v>
      </c>
      <c r="E164" s="633">
        <f>SUM(E165:E167)</f>
        <v>0</v>
      </c>
    </row>
    <row r="165" spans="2:5" ht="13.5" thickBot="1">
      <c r="B165" s="656"/>
      <c r="C165" s="650"/>
      <c r="D165" s="657" t="s">
        <v>731</v>
      </c>
      <c r="E165" s="621"/>
    </row>
    <row r="166" spans="2:5" ht="12.75">
      <c r="B166" s="634" t="s">
        <v>893</v>
      </c>
      <c r="C166" s="633">
        <f>SUM(C167)</f>
        <v>0</v>
      </c>
      <c r="D166" s="658" t="s">
        <v>45</v>
      </c>
      <c r="E166" s="625"/>
    </row>
    <row r="167" spans="2:5" ht="13.5" thickBot="1">
      <c r="B167" s="656"/>
      <c r="C167" s="650"/>
      <c r="D167" s="647"/>
      <c r="E167" s="659"/>
    </row>
    <row r="168" spans="2:5" ht="13.5" thickBot="1">
      <c r="B168" s="617" t="s">
        <v>894</v>
      </c>
      <c r="C168" s="633">
        <f>SUM(C169)</f>
        <v>0</v>
      </c>
      <c r="D168" s="660" t="s">
        <v>898</v>
      </c>
      <c r="E168" s="661"/>
    </row>
    <row r="169" spans="2:5" ht="13.5" thickBot="1">
      <c r="B169" s="656"/>
      <c r="C169" s="650"/>
      <c r="D169" s="662" t="s">
        <v>900</v>
      </c>
      <c r="E169" s="663"/>
    </row>
    <row r="170" spans="2:5" ht="16.5" customHeight="1" thickBot="1">
      <c r="B170" s="664" t="s">
        <v>735</v>
      </c>
      <c r="C170" s="693">
        <f>SUM(C141,C146,C151,C157,C161,C164,C166,C168,)</f>
        <v>0</v>
      </c>
      <c r="D170" s="666" t="s">
        <v>736</v>
      </c>
      <c r="E170" s="665">
        <f>SUM(E141+E145+E164+E168+E169)</f>
        <v>0</v>
      </c>
    </row>
    <row r="171" spans="2:5" ht="18.75" customHeight="1" thickBot="1">
      <c r="B171" s="1277" t="str">
        <f>IF(C170=E170,"Equilibre des charges et des produits","Attention à l'équilibre des charges et des produits")</f>
        <v>Equilibre des charges et des produits</v>
      </c>
      <c r="C171" s="1266"/>
      <c r="D171" s="1266"/>
      <c r="E171" s="1267"/>
    </row>
    <row r="172" spans="2:5" ht="12.75">
      <c r="B172" s="634" t="s">
        <v>935</v>
      </c>
      <c r="C172" s="633">
        <f>SUM(C173:C175)</f>
        <v>0</v>
      </c>
      <c r="D172" s="634" t="s">
        <v>32</v>
      </c>
      <c r="E172" s="633">
        <f>SUM(E173:E175)</f>
        <v>0</v>
      </c>
    </row>
    <row r="173" spans="2:5" ht="12.75">
      <c r="B173" s="637" t="s">
        <v>690</v>
      </c>
      <c r="C173" s="667"/>
      <c r="D173" s="637" t="s">
        <v>691</v>
      </c>
      <c r="E173" s="667"/>
    </row>
    <row r="174" spans="2:5" ht="12.75">
      <c r="B174" s="639" t="s">
        <v>739</v>
      </c>
      <c r="C174" s="625"/>
      <c r="D174" s="639" t="s">
        <v>740</v>
      </c>
      <c r="E174" s="625"/>
    </row>
    <row r="175" spans="2:5" ht="13.5" thickBot="1">
      <c r="B175" s="668" t="s">
        <v>741</v>
      </c>
      <c r="C175" s="650"/>
      <c r="D175" s="668" t="s">
        <v>742</v>
      </c>
      <c r="E175" s="650"/>
    </row>
    <row r="176" spans="2:5" ht="18.75" customHeight="1" thickBot="1">
      <c r="B176" s="1277" t="str">
        <f>IF(C172=E172,"Equilibre des contributions volontaires","Attention à l'équilibre des contributions volontaires")</f>
        <v>Equilibre des contributions volontaires</v>
      </c>
      <c r="C176" s="1266"/>
      <c r="D176" s="1266"/>
      <c r="E176" s="1267"/>
    </row>
    <row r="177" spans="2:5" ht="21" customHeight="1" thickBot="1">
      <c r="B177" s="669" t="s">
        <v>743</v>
      </c>
      <c r="C177" s="670">
        <f>SUM(C170,C172)</f>
        <v>0</v>
      </c>
      <c r="D177" s="669" t="s">
        <v>744</v>
      </c>
      <c r="E177" s="671">
        <f>SUM(E172,E170)</f>
        <v>0</v>
      </c>
    </row>
    <row r="178" spans="2:5" ht="5.25" customHeight="1" thickBot="1">
      <c r="B178" s="672"/>
      <c r="C178" s="672"/>
      <c r="D178" s="672"/>
      <c r="E178" s="672"/>
    </row>
    <row r="179" spans="2:5" ht="21" customHeight="1" thickBot="1">
      <c r="B179" s="1252" t="str">
        <f>IF(C177=E177,"Budget Equilibré","Attention Budget Déséquilibré")</f>
        <v>Budget Equilibré</v>
      </c>
      <c r="C179" s="1253"/>
      <c r="D179" s="1253"/>
      <c r="E179" s="1254"/>
    </row>
    <row r="180" ht="8.25" customHeight="1"/>
    <row r="181" spans="2:5" ht="3.75" customHeight="1" thickBot="1">
      <c r="B181" s="673"/>
      <c r="C181" s="674"/>
      <c r="D181" s="674"/>
      <c r="E181" s="674"/>
    </row>
    <row r="182" spans="2:9" ht="27" customHeight="1" thickBot="1">
      <c r="B182" s="675" t="s">
        <v>827</v>
      </c>
      <c r="C182" s="676">
        <f>E147</f>
        <v>0</v>
      </c>
      <c r="D182" s="675" t="s">
        <v>875</v>
      </c>
      <c r="E182" s="677" t="e">
        <f>E147/E170</f>
        <v>#DIV/0!</v>
      </c>
      <c r="I182" s="678"/>
    </row>
    <row r="183" spans="2:5" ht="9" customHeight="1">
      <c r="B183" s="679"/>
      <c r="C183" s="679"/>
      <c r="D183" s="679"/>
      <c r="E183" s="679"/>
    </row>
    <row r="184" ht="3" customHeight="1"/>
    <row r="185" spans="2:7" ht="9.75" customHeight="1">
      <c r="B185" s="680" t="s">
        <v>793</v>
      </c>
      <c r="C185" s="681"/>
      <c r="D185" s="681"/>
      <c r="E185" s="681"/>
      <c r="F185" s="600"/>
      <c r="G185" s="600"/>
    </row>
    <row r="186" spans="2:7" ht="20.25" customHeight="1">
      <c r="B186" s="1255" t="s">
        <v>526</v>
      </c>
      <c r="C186" s="1255"/>
      <c r="D186" s="1255"/>
      <c r="E186" s="1255"/>
      <c r="F186" s="682"/>
      <c r="G186" s="682"/>
    </row>
    <row r="187" spans="2:8" ht="4.5" customHeight="1">
      <c r="B187" s="682"/>
      <c r="C187" s="682"/>
      <c r="D187" s="682"/>
      <c r="E187" s="682"/>
      <c r="F187" s="682"/>
      <c r="G187" s="682"/>
      <c r="H187" s="603"/>
    </row>
    <row r="188" spans="2:8" s="603" customFormat="1" ht="45.75" customHeight="1">
      <c r="B188" s="1374" t="s">
        <v>24</v>
      </c>
      <c r="C188" s="1375"/>
      <c r="D188" s="1375"/>
      <c r="E188" s="602"/>
      <c r="H188" s="463"/>
    </row>
    <row r="189" ht="5.25" customHeight="1"/>
    <row r="190" spans="2:5" ht="39" customHeight="1">
      <c r="B190" s="604" t="s">
        <v>831</v>
      </c>
      <c r="C190" s="1376"/>
      <c r="D190" s="1377"/>
      <c r="E190" s="694">
        <f>IF(C190="Aide à l'accès au club ou Aide directe à l'activité sportive","A._B.",IF(C190="Pratiques féminines et responsabilités","D.",IF(C190="Accès au sport de haut niveau","E.",IF(C190="Aide à la formation ou Aide à l'emploi","F._G.",IF(C190="Santé et éthique","H.",IF(C190="Développement durable ou Développement des sports de nature","I._J.",IF(C190="Promotion du sport","K.",IF(C190="Soutien du mouvement sportif","L.",""))))))))</f>
      </c>
    </row>
    <row r="191" spans="2:5" ht="8.25" customHeight="1">
      <c r="B191" s="683"/>
      <c r="C191" s="684"/>
      <c r="D191" s="684"/>
      <c r="E191" s="684"/>
    </row>
    <row r="192" spans="2:5" ht="21" customHeight="1">
      <c r="B192" s="604" t="s">
        <v>788</v>
      </c>
      <c r="C192" s="1378"/>
      <c r="D192" s="1379"/>
      <c r="E192" s="1380"/>
    </row>
    <row r="193" spans="2:5" ht="26.25" customHeight="1">
      <c r="B193" s="489" t="s">
        <v>745</v>
      </c>
      <c r="C193" s="479"/>
      <c r="D193" s="479"/>
      <c r="E193" s="479"/>
    </row>
    <row r="194" spans="2:5" ht="225.75" customHeight="1">
      <c r="B194" s="1381"/>
      <c r="C194" s="1381"/>
      <c r="D194" s="1381"/>
      <c r="E194" s="1381"/>
    </row>
    <row r="195" spans="2:5" ht="6" customHeight="1">
      <c r="B195" s="545"/>
      <c r="C195" s="545"/>
      <c r="D195" s="545"/>
      <c r="E195" s="545"/>
    </row>
    <row r="196" spans="2:4" s="479" customFormat="1" ht="12.75">
      <c r="B196" s="481" t="s">
        <v>775</v>
      </c>
      <c r="C196" s="1174"/>
      <c r="D196" s="1176"/>
    </row>
    <row r="197" spans="2:4" s="492" customFormat="1" ht="6.75" customHeight="1">
      <c r="B197" s="493"/>
      <c r="C197" s="605"/>
      <c r="D197" s="605"/>
    </row>
    <row r="198" spans="2:8" ht="12.75">
      <c r="B198" s="481" t="s">
        <v>362</v>
      </c>
      <c r="C198" s="1372"/>
      <c r="D198" s="1373"/>
      <c r="H198" s="479"/>
    </row>
    <row r="199" spans="2:4" s="492" customFormat="1" ht="5.25" customHeight="1">
      <c r="B199" s="493"/>
      <c r="C199" s="606"/>
      <c r="D199" s="606"/>
    </row>
    <row r="200" spans="2:8" ht="14.25" customHeight="1">
      <c r="B200" s="481" t="s">
        <v>364</v>
      </c>
      <c r="C200" s="1372"/>
      <c r="D200" s="1373"/>
      <c r="H200" s="479"/>
    </row>
    <row r="201" spans="2:4" s="492" customFormat="1" ht="5.25" customHeight="1">
      <c r="B201" s="493"/>
      <c r="C201" s="606"/>
      <c r="D201" s="606"/>
    </row>
    <row r="202" spans="2:11" s="479" customFormat="1" ht="12.75">
      <c r="B202" s="481" t="s">
        <v>361</v>
      </c>
      <c r="C202" s="1372"/>
      <c r="D202" s="1373"/>
      <c r="E202" s="545"/>
      <c r="H202" s="463"/>
      <c r="I202" s="463"/>
      <c r="J202" s="463"/>
      <c r="K202" s="463"/>
    </row>
    <row r="203" spans="2:5" s="492" customFormat="1" ht="5.25" customHeight="1">
      <c r="B203" s="493"/>
      <c r="C203" s="606"/>
      <c r="D203" s="606"/>
      <c r="E203" s="607"/>
    </row>
    <row r="204" spans="2:11" s="479" customFormat="1" ht="12.75">
      <c r="B204" s="481" t="s">
        <v>530</v>
      </c>
      <c r="C204" s="509"/>
      <c r="D204" s="545"/>
      <c r="E204" s="545"/>
      <c r="H204" s="463"/>
      <c r="I204" s="463"/>
      <c r="J204" s="463"/>
      <c r="K204" s="463"/>
    </row>
    <row r="205" spans="2:5" s="492" customFormat="1" ht="5.25" customHeight="1">
      <c r="B205" s="493"/>
      <c r="C205" s="521"/>
      <c r="D205" s="607"/>
      <c r="E205" s="607"/>
    </row>
    <row r="206" spans="4:8" ht="14.25" customHeight="1">
      <c r="D206" s="481" t="s">
        <v>19</v>
      </c>
      <c r="E206" s="608"/>
      <c r="H206" s="479"/>
    </row>
    <row r="207" spans="2:8" ht="15.75" customHeight="1">
      <c r="B207" s="481" t="s">
        <v>363</v>
      </c>
      <c r="C207" s="593"/>
      <c r="D207" s="481"/>
      <c r="E207" s="1505"/>
      <c r="H207" s="479"/>
    </row>
    <row r="208" spans="2:8" ht="14.25" customHeight="1">
      <c r="B208" s="493"/>
      <c r="C208" s="1504"/>
      <c r="D208" s="483" t="s">
        <v>27</v>
      </c>
      <c r="E208" s="608"/>
      <c r="H208" s="479"/>
    </row>
    <row r="209" spans="2:5" ht="12.75">
      <c r="B209" s="479"/>
      <c r="C209" s="480"/>
      <c r="D209" s="611"/>
      <c r="E209" s="611"/>
    </row>
    <row r="210" spans="2:8" s="479" customFormat="1" ht="12.75">
      <c r="B210" s="497" t="s">
        <v>531</v>
      </c>
      <c r="H210" s="463"/>
    </row>
    <row r="211" spans="2:11" ht="100.5" customHeight="1">
      <c r="B211" s="1367"/>
      <c r="C211" s="1368"/>
      <c r="D211" s="1368"/>
      <c r="E211" s="1369"/>
      <c r="H211" s="479"/>
      <c r="I211" s="479"/>
      <c r="J211" s="479"/>
      <c r="K211" s="479"/>
    </row>
    <row r="212" spans="2:5" ht="26.25" customHeight="1">
      <c r="B212" s="489" t="s">
        <v>776</v>
      </c>
      <c r="C212" s="479"/>
      <c r="D212" s="479"/>
      <c r="E212" s="479"/>
    </row>
    <row r="213" spans="2:5" ht="100.5" customHeight="1">
      <c r="B213" s="1367"/>
      <c r="C213" s="1368"/>
      <c r="D213" s="1368"/>
      <c r="E213" s="1369"/>
    </row>
    <row r="214" spans="2:5" s="476" customFormat="1" ht="14.25" customHeight="1">
      <c r="B214" s="612"/>
      <c r="C214" s="612"/>
      <c r="D214" s="612"/>
      <c r="E214" s="612"/>
    </row>
    <row r="215" spans="2:5" s="476" customFormat="1" ht="15.75" customHeight="1" thickBot="1">
      <c r="B215" s="489" t="s">
        <v>291</v>
      </c>
      <c r="C215" s="612"/>
      <c r="D215" s="612"/>
      <c r="E215" s="612"/>
    </row>
    <row r="216" spans="2:5" s="476" customFormat="1" ht="15.75" customHeight="1">
      <c r="B216" s="686" t="s">
        <v>782</v>
      </c>
      <c r="C216" s="687" t="s">
        <v>783</v>
      </c>
      <c r="D216" s="1370" t="s">
        <v>292</v>
      </c>
      <c r="E216" s="1371"/>
    </row>
    <row r="217" spans="2:5" s="476" customFormat="1" ht="15.75" customHeight="1">
      <c r="B217" s="688"/>
      <c r="C217" s="689"/>
      <c r="D217" s="1362"/>
      <c r="E217" s="1363"/>
    </row>
    <row r="218" spans="2:5" s="476" customFormat="1" ht="15.75" customHeight="1">
      <c r="B218" s="690"/>
      <c r="C218" s="689"/>
      <c r="D218" s="1362"/>
      <c r="E218" s="1363"/>
    </row>
    <row r="219" spans="2:5" s="476" customFormat="1" ht="15.75" customHeight="1">
      <c r="B219" s="690"/>
      <c r="C219" s="689"/>
      <c r="D219" s="1362"/>
      <c r="E219" s="1363"/>
    </row>
    <row r="220" spans="2:5" s="476" customFormat="1" ht="15.75" customHeight="1" thickBot="1">
      <c r="B220" s="691"/>
      <c r="C220" s="692"/>
      <c r="D220" s="1364"/>
      <c r="E220" s="1365"/>
    </row>
    <row r="221" spans="2:5" s="476" customFormat="1" ht="15.75" customHeight="1">
      <c r="B221" s="612"/>
      <c r="C221" s="612"/>
      <c r="D221" s="612"/>
      <c r="E221" s="612"/>
    </row>
    <row r="222" spans="2:5" ht="15">
      <c r="B222" s="1366" t="s">
        <v>511</v>
      </c>
      <c r="C222" s="1366"/>
      <c r="D222" s="1366"/>
      <c r="E222" s="1366"/>
    </row>
    <row r="223" spans="2:6" ht="19.5" customHeight="1" thickBot="1">
      <c r="B223" s="1361" t="str">
        <f>'Modif dossier'!$C$78</f>
        <v>ACTION 3   - Budget prévisionnel de l'action projetée - Exercice 2013</v>
      </c>
      <c r="C223" s="1361"/>
      <c r="D223" s="1361"/>
      <c r="E223" s="1361"/>
      <c r="F223" s="613"/>
    </row>
    <row r="224" spans="2:5" ht="19.5" customHeight="1" thickBot="1">
      <c r="B224" s="614" t="s">
        <v>532</v>
      </c>
      <c r="C224" s="615" t="s">
        <v>692</v>
      </c>
      <c r="D224" s="616" t="s">
        <v>693</v>
      </c>
      <c r="E224" s="615" t="s">
        <v>692</v>
      </c>
    </row>
    <row r="225" spans="2:5" ht="12.75">
      <c r="B225" s="617" t="s">
        <v>694</v>
      </c>
      <c r="C225" s="633">
        <f>SUM(C226:C229)</f>
        <v>0</v>
      </c>
      <c r="D225" s="619" t="s">
        <v>695</v>
      </c>
      <c r="E225" s="618">
        <f>SUM(E226:E228)</f>
        <v>0</v>
      </c>
    </row>
    <row r="226" spans="2:5" ht="12.75">
      <c r="B226" s="620" t="s">
        <v>746</v>
      </c>
      <c r="C226" s="621"/>
      <c r="D226" s="622" t="s">
        <v>697</v>
      </c>
      <c r="E226" s="623"/>
    </row>
    <row r="227" spans="2:5" ht="12.75">
      <c r="B227" s="624" t="s">
        <v>684</v>
      </c>
      <c r="C227" s="625"/>
      <c r="D227" s="626"/>
      <c r="E227" s="627"/>
    </row>
    <row r="228" spans="2:5" ht="13.5" thickBot="1">
      <c r="B228" s="628"/>
      <c r="C228" s="625"/>
      <c r="D228" s="629"/>
      <c r="E228" s="630"/>
    </row>
    <row r="229" spans="2:5" ht="13.5" thickBot="1">
      <c r="B229" s="631"/>
      <c r="C229" s="630"/>
      <c r="D229" s="632" t="s">
        <v>747</v>
      </c>
      <c r="E229" s="633">
        <f>SUM(E230,E234,E235,E236,E240,E243,E244,E245)</f>
        <v>0</v>
      </c>
    </row>
    <row r="230" spans="2:5" ht="12.75">
      <c r="B230" s="634" t="s">
        <v>704</v>
      </c>
      <c r="C230" s="633">
        <f>SUM(C231:C234)</f>
        <v>0</v>
      </c>
      <c r="D230" s="635" t="s">
        <v>36</v>
      </c>
      <c r="E230" s="636">
        <f>SUM(E231:E233)</f>
        <v>0</v>
      </c>
    </row>
    <row r="231" spans="2:5" ht="12.75">
      <c r="B231" s="637" t="s">
        <v>685</v>
      </c>
      <c r="C231" s="621"/>
      <c r="D231" s="638" t="str">
        <f>'Modif dossier'!$C$82</f>
        <v>CNDS 2013</v>
      </c>
      <c r="E231" s="621"/>
    </row>
    <row r="232" spans="2:5" ht="12.75">
      <c r="B232" s="639" t="s">
        <v>686</v>
      </c>
      <c r="C232" s="625"/>
      <c r="D232" s="626"/>
      <c r="E232" s="625"/>
    </row>
    <row r="233" spans="2:5" ht="12.75">
      <c r="B233" s="639" t="s">
        <v>687</v>
      </c>
      <c r="C233" s="625"/>
      <c r="D233" s="640"/>
      <c r="E233" s="641"/>
    </row>
    <row r="234" spans="2:5" ht="13.5" thickBot="1">
      <c r="B234" s="631"/>
      <c r="C234" s="630"/>
      <c r="D234" s="642" t="s">
        <v>35</v>
      </c>
      <c r="E234" s="643"/>
    </row>
    <row r="235" spans="2:5" ht="12.75">
      <c r="B235" s="617" t="s">
        <v>710</v>
      </c>
      <c r="C235" s="633">
        <f>SUM(C236:C240)</f>
        <v>0</v>
      </c>
      <c r="D235" s="635" t="s">
        <v>34</v>
      </c>
      <c r="E235" s="644"/>
    </row>
    <row r="236" spans="2:5" ht="12.75">
      <c r="B236" s="637" t="s">
        <v>688</v>
      </c>
      <c r="C236" s="621"/>
      <c r="D236" s="645" t="s">
        <v>359</v>
      </c>
      <c r="E236" s="646"/>
    </row>
    <row r="237" spans="2:5" ht="12.75">
      <c r="B237" s="639" t="s">
        <v>689</v>
      </c>
      <c r="C237" s="625"/>
      <c r="D237" s="647"/>
      <c r="E237" s="648"/>
    </row>
    <row r="238" spans="2:5" ht="12.75">
      <c r="B238" s="639" t="s">
        <v>717</v>
      </c>
      <c r="C238" s="625"/>
      <c r="D238" s="647"/>
      <c r="E238" s="625"/>
    </row>
    <row r="239" spans="2:5" ht="12.75">
      <c r="B239" s="639" t="s">
        <v>718</v>
      </c>
      <c r="C239" s="625"/>
      <c r="D239" s="649"/>
      <c r="E239" s="641"/>
    </row>
    <row r="240" spans="2:5" ht="13.5" thickBot="1">
      <c r="B240" s="631"/>
      <c r="C240" s="650"/>
      <c r="D240" s="651" t="s">
        <v>33</v>
      </c>
      <c r="E240" s="646">
        <f>SUM(E241:E242)</f>
        <v>0</v>
      </c>
    </row>
    <row r="241" spans="2:5" ht="12.75">
      <c r="B241" s="634" t="s">
        <v>723</v>
      </c>
      <c r="C241" s="633">
        <f>SUM(C242:C244)</f>
        <v>0</v>
      </c>
      <c r="D241" s="652"/>
      <c r="E241" s="625"/>
    </row>
    <row r="242" spans="2:5" ht="12.75">
      <c r="B242" s="637" t="s">
        <v>724</v>
      </c>
      <c r="C242" s="621"/>
      <c r="D242" s="653"/>
      <c r="E242" s="641"/>
    </row>
    <row r="243" spans="2:5" ht="12.75">
      <c r="B243" s="639" t="s">
        <v>726</v>
      </c>
      <c r="C243" s="625"/>
      <c r="D243" s="654" t="s">
        <v>37</v>
      </c>
      <c r="E243" s="643"/>
    </row>
    <row r="244" spans="2:5" ht="13.5" thickBot="1">
      <c r="B244" s="639" t="s">
        <v>727</v>
      </c>
      <c r="C244" s="625"/>
      <c r="D244" s="645" t="s">
        <v>38</v>
      </c>
      <c r="E244" s="643"/>
    </row>
    <row r="245" spans="2:5" ht="12.75">
      <c r="B245" s="634" t="s">
        <v>891</v>
      </c>
      <c r="C245" s="633">
        <f>SUM(C246:C247)</f>
        <v>0</v>
      </c>
      <c r="D245" s="651" t="s">
        <v>39</v>
      </c>
      <c r="E245" s="636">
        <f>SUM(E246:E247)</f>
        <v>0</v>
      </c>
    </row>
    <row r="246" spans="2:5" ht="12.75">
      <c r="B246" s="637" t="s">
        <v>46</v>
      </c>
      <c r="C246" s="648"/>
      <c r="D246" s="647"/>
      <c r="E246" s="621"/>
    </row>
    <row r="247" spans="2:5" ht="13.5" thickBot="1">
      <c r="B247" s="631"/>
      <c r="C247" s="650"/>
      <c r="D247" s="647"/>
      <c r="E247" s="625"/>
    </row>
    <row r="248" spans="2:5" ht="12.75">
      <c r="B248" s="617" t="s">
        <v>892</v>
      </c>
      <c r="C248" s="633">
        <f>SUM(C249)</f>
        <v>0</v>
      </c>
      <c r="D248" s="655" t="s">
        <v>749</v>
      </c>
      <c r="E248" s="633">
        <f>SUM(E249:E251)</f>
        <v>0</v>
      </c>
    </row>
    <row r="249" spans="2:5" ht="13.5" thickBot="1">
      <c r="B249" s="656"/>
      <c r="C249" s="650"/>
      <c r="D249" s="657" t="s">
        <v>731</v>
      </c>
      <c r="E249" s="621"/>
    </row>
    <row r="250" spans="2:5" ht="12.75">
      <c r="B250" s="634" t="s">
        <v>893</v>
      </c>
      <c r="C250" s="695">
        <f>SUM(C251)</f>
        <v>0</v>
      </c>
      <c r="D250" s="658" t="s">
        <v>45</v>
      </c>
      <c r="E250" s="625"/>
    </row>
    <row r="251" spans="2:5" ht="13.5" thickBot="1">
      <c r="B251" s="656"/>
      <c r="C251" s="696"/>
      <c r="D251" s="647"/>
      <c r="E251" s="659"/>
    </row>
    <row r="252" spans="2:5" ht="13.5" thickBot="1">
      <c r="B252" s="617" t="s">
        <v>894</v>
      </c>
      <c r="C252" s="633">
        <f>SUM(C253)</f>
        <v>0</v>
      </c>
      <c r="D252" s="660" t="s">
        <v>898</v>
      </c>
      <c r="E252" s="661"/>
    </row>
    <row r="253" spans="2:5" ht="13.5" thickBot="1">
      <c r="B253" s="656"/>
      <c r="C253" s="650"/>
      <c r="D253" s="662" t="s">
        <v>900</v>
      </c>
      <c r="E253" s="663"/>
    </row>
    <row r="254" spans="2:5" ht="16.5" customHeight="1" thickBot="1">
      <c r="B254" s="664" t="s">
        <v>735</v>
      </c>
      <c r="C254" s="693">
        <f>SUM(C225,C230,C235,C241,C245,C248,C250,C252,)</f>
        <v>0</v>
      </c>
      <c r="D254" s="666" t="s">
        <v>736</v>
      </c>
      <c r="E254" s="665">
        <f>SUM(E225+E229+E248+E252+E253)</f>
        <v>0</v>
      </c>
    </row>
    <row r="255" spans="2:5" ht="18.75" customHeight="1" thickBot="1">
      <c r="B255" s="1277" t="str">
        <f>IF(C254=E254,"Equilibre des charges et des produits","Attention à l'équilibre des charges et des produits")</f>
        <v>Equilibre des charges et des produits</v>
      </c>
      <c r="C255" s="1266"/>
      <c r="D255" s="1266"/>
      <c r="E255" s="1267"/>
    </row>
    <row r="256" spans="2:5" ht="12.75">
      <c r="B256" s="634" t="s">
        <v>935</v>
      </c>
      <c r="C256" s="633">
        <f>SUM(C257:C259)</f>
        <v>0</v>
      </c>
      <c r="D256" s="634" t="s">
        <v>32</v>
      </c>
      <c r="E256" s="633">
        <f>SUM(E257:E259)</f>
        <v>0</v>
      </c>
    </row>
    <row r="257" spans="2:5" ht="12.75">
      <c r="B257" s="637" t="s">
        <v>690</v>
      </c>
      <c r="C257" s="667"/>
      <c r="D257" s="637" t="s">
        <v>691</v>
      </c>
      <c r="E257" s="667"/>
    </row>
    <row r="258" spans="2:5" ht="12.75">
      <c r="B258" s="639" t="s">
        <v>739</v>
      </c>
      <c r="C258" s="625"/>
      <c r="D258" s="639" t="s">
        <v>740</v>
      </c>
      <c r="E258" s="625"/>
    </row>
    <row r="259" spans="2:5" ht="13.5" thickBot="1">
      <c r="B259" s="668" t="s">
        <v>741</v>
      </c>
      <c r="C259" s="650"/>
      <c r="D259" s="668" t="s">
        <v>742</v>
      </c>
      <c r="E259" s="650"/>
    </row>
    <row r="260" spans="2:5" ht="18.75" customHeight="1" thickBot="1">
      <c r="B260" s="1277" t="str">
        <f>IF(C256=E256,"Equilibre des contributions volontaires","Attention à l'équilibre des contributions volontaires")</f>
        <v>Equilibre des contributions volontaires</v>
      </c>
      <c r="C260" s="1266"/>
      <c r="D260" s="1266"/>
      <c r="E260" s="1267"/>
    </row>
    <row r="261" spans="2:5" ht="21" customHeight="1" thickBot="1">
      <c r="B261" s="669" t="s">
        <v>743</v>
      </c>
      <c r="C261" s="670">
        <f>SUM(C254,C256)</f>
        <v>0</v>
      </c>
      <c r="D261" s="669" t="s">
        <v>744</v>
      </c>
      <c r="E261" s="671">
        <f>SUM(E256,E254)</f>
        <v>0</v>
      </c>
    </row>
    <row r="262" spans="2:5" ht="5.25" customHeight="1" thickBot="1">
      <c r="B262" s="672"/>
      <c r="C262" s="672"/>
      <c r="D262" s="672"/>
      <c r="E262" s="672"/>
    </row>
    <row r="263" spans="2:5" ht="21" customHeight="1" thickBot="1">
      <c r="B263" s="1252" t="str">
        <f>IF(C261=E261,"Budget Equilibré","Attention Budget Déséquilibré")</f>
        <v>Budget Equilibré</v>
      </c>
      <c r="C263" s="1253"/>
      <c r="D263" s="1253"/>
      <c r="E263" s="1254"/>
    </row>
    <row r="264" ht="8.25" customHeight="1"/>
    <row r="265" spans="2:5" ht="3.75" customHeight="1" thickBot="1">
      <c r="B265" s="673"/>
      <c r="C265" s="674"/>
      <c r="D265" s="674"/>
      <c r="E265" s="674"/>
    </row>
    <row r="266" spans="2:9" ht="27" customHeight="1" thickBot="1">
      <c r="B266" s="675" t="s">
        <v>827</v>
      </c>
      <c r="C266" s="676">
        <f>E231</f>
        <v>0</v>
      </c>
      <c r="D266" s="675" t="s">
        <v>875</v>
      </c>
      <c r="E266" s="677" t="e">
        <f>E231/E254</f>
        <v>#DIV/0!</v>
      </c>
      <c r="I266" s="678"/>
    </row>
    <row r="267" spans="2:5" ht="9" customHeight="1">
      <c r="B267" s="679"/>
      <c r="C267" s="679"/>
      <c r="D267" s="679"/>
      <c r="E267" s="679"/>
    </row>
    <row r="268" ht="3" customHeight="1"/>
    <row r="269" spans="2:7" ht="9.75" customHeight="1">
      <c r="B269" s="680" t="s">
        <v>793</v>
      </c>
      <c r="C269" s="681"/>
      <c r="D269" s="681"/>
      <c r="E269" s="681"/>
      <c r="F269" s="600"/>
      <c r="G269" s="600"/>
    </row>
    <row r="270" spans="2:7" ht="20.25" customHeight="1">
      <c r="B270" s="1255" t="s">
        <v>526</v>
      </c>
      <c r="C270" s="1255"/>
      <c r="D270" s="1255"/>
      <c r="E270" s="1255"/>
      <c r="F270" s="682"/>
      <c r="G270" s="682"/>
    </row>
    <row r="271" spans="2:8" ht="4.5" customHeight="1">
      <c r="B271" s="682"/>
      <c r="C271" s="682"/>
      <c r="D271" s="682"/>
      <c r="E271" s="682"/>
      <c r="F271" s="682"/>
      <c r="G271" s="682"/>
      <c r="H271" s="603"/>
    </row>
    <row r="272" spans="2:8" s="603" customFormat="1" ht="39.75" customHeight="1">
      <c r="B272" s="1374" t="s">
        <v>25</v>
      </c>
      <c r="C272" s="1375"/>
      <c r="D272" s="1375"/>
      <c r="E272" s="602"/>
      <c r="H272" s="463"/>
    </row>
    <row r="273" ht="5.25" customHeight="1"/>
    <row r="274" spans="2:5" ht="39" customHeight="1">
      <c r="B274" s="604" t="s">
        <v>831</v>
      </c>
      <c r="C274" s="1376"/>
      <c r="D274" s="1377"/>
      <c r="E274" s="694">
        <f>IF(C274="Aide à l'accès au club ou Aide directe à l'activité sportive","A._B.",IF(C274="Pratiques féminines et responsabilités","D.",IF(C274="Accès au sport de haut niveau","E.",IF(C274="Aide à la formation ou Aide à l'emploi","F._G.",IF(C274="Santé et éthique","H.",IF(C274="Développement durable ou Développement des sports de nature","I._J.",IF(C274="Promotion du sport","K.",IF(C274="Soutien du mouvement sportif","L.",""))))))))</f>
      </c>
    </row>
    <row r="275" spans="2:5" ht="8.25" customHeight="1">
      <c r="B275" s="683"/>
      <c r="C275" s="684"/>
      <c r="D275" s="684"/>
      <c r="E275" s="684"/>
    </row>
    <row r="276" spans="2:5" ht="21" customHeight="1">
      <c r="B276" s="604" t="s">
        <v>788</v>
      </c>
      <c r="C276" s="1378"/>
      <c r="D276" s="1379"/>
      <c r="E276" s="1380"/>
    </row>
    <row r="277" spans="2:5" ht="26.25" customHeight="1">
      <c r="B277" s="489" t="s">
        <v>745</v>
      </c>
      <c r="C277" s="479"/>
      <c r="D277" s="479"/>
      <c r="E277" s="479"/>
    </row>
    <row r="278" spans="2:5" ht="225.75" customHeight="1">
      <c r="B278" s="1381"/>
      <c r="C278" s="1381"/>
      <c r="D278" s="1381"/>
      <c r="E278" s="1381"/>
    </row>
    <row r="279" spans="2:5" ht="6" customHeight="1">
      <c r="B279" s="545"/>
      <c r="C279" s="545"/>
      <c r="D279" s="545"/>
      <c r="E279" s="545"/>
    </row>
    <row r="280" spans="2:4" s="479" customFormat="1" ht="12.75">
      <c r="B280" s="481" t="s">
        <v>775</v>
      </c>
      <c r="C280" s="1174"/>
      <c r="D280" s="1176"/>
    </row>
    <row r="281" spans="2:4" s="492" customFormat="1" ht="6.75" customHeight="1">
      <c r="B281" s="493"/>
      <c r="C281" s="605"/>
      <c r="D281" s="605"/>
    </row>
    <row r="282" spans="2:8" ht="12.75">
      <c r="B282" s="481" t="s">
        <v>362</v>
      </c>
      <c r="C282" s="1372"/>
      <c r="D282" s="1373"/>
      <c r="H282" s="479"/>
    </row>
    <row r="283" spans="2:4" s="492" customFormat="1" ht="5.25" customHeight="1">
      <c r="B283" s="493"/>
      <c r="C283" s="606"/>
      <c r="D283" s="606"/>
    </row>
    <row r="284" spans="2:8" ht="14.25" customHeight="1">
      <c r="B284" s="481" t="s">
        <v>364</v>
      </c>
      <c r="C284" s="1372"/>
      <c r="D284" s="1373"/>
      <c r="H284" s="479"/>
    </row>
    <row r="285" spans="2:4" s="492" customFormat="1" ht="5.25" customHeight="1">
      <c r="B285" s="493"/>
      <c r="C285" s="606"/>
      <c r="D285" s="606"/>
    </row>
    <row r="286" spans="2:11" s="479" customFormat="1" ht="12.75">
      <c r="B286" s="481" t="s">
        <v>361</v>
      </c>
      <c r="C286" s="1372"/>
      <c r="D286" s="1373"/>
      <c r="E286" s="545"/>
      <c r="H286" s="463"/>
      <c r="I286" s="463"/>
      <c r="J286" s="463"/>
      <c r="K286" s="463"/>
    </row>
    <row r="287" spans="2:5" s="492" customFormat="1" ht="5.25" customHeight="1">
      <c r="B287" s="493"/>
      <c r="C287" s="606"/>
      <c r="D287" s="606"/>
      <c r="E287" s="607"/>
    </row>
    <row r="288" spans="2:11" s="479" customFormat="1" ht="12.75">
      <c r="B288" s="481" t="s">
        <v>530</v>
      </c>
      <c r="C288" s="509"/>
      <c r="D288" s="545"/>
      <c r="E288" s="545"/>
      <c r="H288" s="463"/>
      <c r="I288" s="463"/>
      <c r="J288" s="463"/>
      <c r="K288" s="463"/>
    </row>
    <row r="289" spans="2:5" s="492" customFormat="1" ht="5.25" customHeight="1">
      <c r="B289" s="493"/>
      <c r="C289" s="521"/>
      <c r="D289" s="607"/>
      <c r="E289" s="607"/>
    </row>
    <row r="290" spans="4:8" ht="14.25" customHeight="1">
      <c r="D290" s="481" t="s">
        <v>19</v>
      </c>
      <c r="E290" s="608"/>
      <c r="H290" s="479"/>
    </row>
    <row r="291" spans="2:8" ht="15.75" customHeight="1">
      <c r="B291" s="481" t="s">
        <v>363</v>
      </c>
      <c r="C291" s="593"/>
      <c r="D291" s="481"/>
      <c r="E291" s="1505"/>
      <c r="H291" s="479"/>
    </row>
    <row r="292" spans="2:8" ht="14.25" customHeight="1">
      <c r="B292" s="493"/>
      <c r="C292" s="1504"/>
      <c r="D292" s="483" t="s">
        <v>27</v>
      </c>
      <c r="E292" s="608"/>
      <c r="H292" s="479"/>
    </row>
    <row r="293" spans="2:5" ht="12.75">
      <c r="B293" s="479"/>
      <c r="C293" s="480"/>
      <c r="D293" s="611"/>
      <c r="E293" s="611"/>
    </row>
    <row r="294" spans="2:8" s="479" customFormat="1" ht="12.75">
      <c r="B294" s="497" t="s">
        <v>531</v>
      </c>
      <c r="H294" s="463"/>
    </row>
    <row r="295" spans="2:11" ht="100.5" customHeight="1">
      <c r="B295" s="1367"/>
      <c r="C295" s="1368"/>
      <c r="D295" s="1368"/>
      <c r="E295" s="1369"/>
      <c r="H295" s="479"/>
      <c r="I295" s="479"/>
      <c r="J295" s="479"/>
      <c r="K295" s="479"/>
    </row>
    <row r="296" spans="2:5" ht="26.25" customHeight="1">
      <c r="B296" s="489" t="s">
        <v>776</v>
      </c>
      <c r="C296" s="479"/>
      <c r="D296" s="479"/>
      <c r="E296" s="479"/>
    </row>
    <row r="297" spans="2:5" ht="100.5" customHeight="1">
      <c r="B297" s="1367"/>
      <c r="C297" s="1368"/>
      <c r="D297" s="1368"/>
      <c r="E297" s="1369"/>
    </row>
    <row r="298" spans="2:5" s="476" customFormat="1" ht="14.25" customHeight="1">
      <c r="B298" s="612"/>
      <c r="C298" s="612"/>
      <c r="D298" s="612"/>
      <c r="E298" s="612"/>
    </row>
    <row r="299" spans="2:5" s="476" customFormat="1" ht="15.75" customHeight="1" thickBot="1">
      <c r="B299" s="489" t="s">
        <v>291</v>
      </c>
      <c r="C299" s="612"/>
      <c r="D299" s="612"/>
      <c r="E299" s="612"/>
    </row>
    <row r="300" spans="2:5" s="476" customFormat="1" ht="15.75" customHeight="1">
      <c r="B300" s="686" t="s">
        <v>782</v>
      </c>
      <c r="C300" s="687" t="s">
        <v>783</v>
      </c>
      <c r="D300" s="1370" t="s">
        <v>292</v>
      </c>
      <c r="E300" s="1371"/>
    </row>
    <row r="301" spans="2:5" s="476" customFormat="1" ht="15.75" customHeight="1">
      <c r="B301" s="688"/>
      <c r="C301" s="689"/>
      <c r="D301" s="1362"/>
      <c r="E301" s="1363"/>
    </row>
    <row r="302" spans="2:5" s="476" customFormat="1" ht="15.75" customHeight="1">
      <c r="B302" s="690"/>
      <c r="C302" s="689"/>
      <c r="D302" s="1362"/>
      <c r="E302" s="1363"/>
    </row>
    <row r="303" spans="2:5" s="476" customFormat="1" ht="15.75" customHeight="1">
      <c r="B303" s="690"/>
      <c r="C303" s="689"/>
      <c r="D303" s="1362"/>
      <c r="E303" s="1363"/>
    </row>
    <row r="304" spans="2:5" s="476" customFormat="1" ht="15.75" customHeight="1" thickBot="1">
      <c r="B304" s="691"/>
      <c r="C304" s="692"/>
      <c r="D304" s="1364"/>
      <c r="E304" s="1365"/>
    </row>
    <row r="305" spans="2:5" s="476" customFormat="1" ht="15.75" customHeight="1">
      <c r="B305" s="612"/>
      <c r="C305" s="612"/>
      <c r="D305" s="612"/>
      <c r="E305" s="612"/>
    </row>
    <row r="306" spans="2:5" ht="15">
      <c r="B306" s="1366" t="s">
        <v>511</v>
      </c>
      <c r="C306" s="1366"/>
      <c r="D306" s="1366"/>
      <c r="E306" s="1366"/>
    </row>
    <row r="307" spans="2:6" ht="19.5" customHeight="1" thickBot="1">
      <c r="B307" s="1361" t="str">
        <f>'Modif dossier'!$C$79</f>
        <v>ACTION 4   - Budget prévisionnel de l'action projetée - Exercice 2013</v>
      </c>
      <c r="C307" s="1361"/>
      <c r="D307" s="1361"/>
      <c r="E307" s="1361"/>
      <c r="F307" s="613"/>
    </row>
    <row r="308" spans="2:5" ht="19.5" customHeight="1" thickBot="1">
      <c r="B308" s="614" t="s">
        <v>532</v>
      </c>
      <c r="C308" s="615" t="s">
        <v>692</v>
      </c>
      <c r="D308" s="616" t="s">
        <v>693</v>
      </c>
      <c r="E308" s="615" t="s">
        <v>692</v>
      </c>
    </row>
    <row r="309" spans="2:5" ht="12.75">
      <c r="B309" s="617" t="s">
        <v>694</v>
      </c>
      <c r="C309" s="633">
        <f>SUM(C310:C313)</f>
        <v>0</v>
      </c>
      <c r="D309" s="619" t="s">
        <v>695</v>
      </c>
      <c r="E309" s="618">
        <f>SUM(E310:E312)</f>
        <v>0</v>
      </c>
    </row>
    <row r="310" spans="2:5" ht="12.75">
      <c r="B310" s="620" t="s">
        <v>746</v>
      </c>
      <c r="C310" s="648"/>
      <c r="D310" s="622" t="s">
        <v>697</v>
      </c>
      <c r="E310" s="623"/>
    </row>
    <row r="311" spans="2:5" ht="12.75">
      <c r="B311" s="624" t="s">
        <v>684</v>
      </c>
      <c r="C311" s="625"/>
      <c r="D311" s="626"/>
      <c r="E311" s="627"/>
    </row>
    <row r="312" spans="2:5" ht="13.5" thickBot="1">
      <c r="B312" s="628"/>
      <c r="C312" s="625"/>
      <c r="D312" s="629"/>
      <c r="E312" s="630"/>
    </row>
    <row r="313" spans="2:5" ht="13.5" thickBot="1">
      <c r="B313" s="631"/>
      <c r="C313" s="630"/>
      <c r="D313" s="632" t="s">
        <v>747</v>
      </c>
      <c r="E313" s="845">
        <f>SUM(E314,E318,E319,E320,E324,E327,E328,E329)</f>
        <v>0</v>
      </c>
    </row>
    <row r="314" spans="2:5" ht="12.75">
      <c r="B314" s="634" t="s">
        <v>704</v>
      </c>
      <c r="C314" s="633">
        <f>SUM(C315:C318)</f>
        <v>0</v>
      </c>
      <c r="D314" s="635" t="s">
        <v>36</v>
      </c>
      <c r="E314" s="636">
        <f>SUM(E315:E317)</f>
        <v>0</v>
      </c>
    </row>
    <row r="315" spans="2:5" ht="12.75">
      <c r="B315" s="637" t="s">
        <v>685</v>
      </c>
      <c r="C315" s="621"/>
      <c r="D315" s="638" t="str">
        <f>'Modif dossier'!$C$82</f>
        <v>CNDS 2013</v>
      </c>
      <c r="E315" s="621"/>
    </row>
    <row r="316" spans="2:5" ht="12.75">
      <c r="B316" s="639" t="s">
        <v>686</v>
      </c>
      <c r="C316" s="625"/>
      <c r="D316" s="626"/>
      <c r="E316" s="625"/>
    </row>
    <row r="317" spans="2:5" ht="12.75">
      <c r="B317" s="639" t="s">
        <v>687</v>
      </c>
      <c r="C317" s="625"/>
      <c r="D317" s="640"/>
      <c r="E317" s="641"/>
    </row>
    <row r="318" spans="2:5" ht="13.5" thickBot="1">
      <c r="B318" s="631"/>
      <c r="C318" s="630"/>
      <c r="D318" s="642" t="s">
        <v>35</v>
      </c>
      <c r="E318" s="643"/>
    </row>
    <row r="319" spans="2:5" ht="12.75">
      <c r="B319" s="617" t="s">
        <v>710</v>
      </c>
      <c r="C319" s="633">
        <f>SUM(C320:C324)</f>
        <v>0</v>
      </c>
      <c r="D319" s="635" t="s">
        <v>34</v>
      </c>
      <c r="E319" s="644"/>
    </row>
    <row r="320" spans="2:5" ht="12.75">
      <c r="B320" s="637" t="s">
        <v>688</v>
      </c>
      <c r="C320" s="621"/>
      <c r="D320" s="645" t="s">
        <v>359</v>
      </c>
      <c r="E320" s="646">
        <f>SUM(E321:E323)</f>
        <v>0</v>
      </c>
    </row>
    <row r="321" spans="2:5" ht="12.75">
      <c r="B321" s="639" t="s">
        <v>689</v>
      </c>
      <c r="C321" s="625"/>
      <c r="D321" s="647"/>
      <c r="E321" s="648"/>
    </row>
    <row r="322" spans="2:5" ht="12.75">
      <c r="B322" s="639" t="s">
        <v>717</v>
      </c>
      <c r="C322" s="625"/>
      <c r="D322" s="647"/>
      <c r="E322" s="625"/>
    </row>
    <row r="323" spans="2:5" ht="12.75">
      <c r="B323" s="639" t="s">
        <v>718</v>
      </c>
      <c r="C323" s="625"/>
      <c r="D323" s="649"/>
      <c r="E323" s="641"/>
    </row>
    <row r="324" spans="2:5" ht="13.5" thickBot="1">
      <c r="B324" s="631"/>
      <c r="C324" s="650"/>
      <c r="D324" s="651" t="s">
        <v>33</v>
      </c>
      <c r="E324" s="646">
        <f>SUM(E325:E326)</f>
        <v>0</v>
      </c>
    </row>
    <row r="325" spans="2:5" ht="12.75">
      <c r="B325" s="634" t="s">
        <v>723</v>
      </c>
      <c r="C325" s="633">
        <f>SUM(C326:C328)</f>
        <v>0</v>
      </c>
      <c r="D325" s="652"/>
      <c r="E325" s="625"/>
    </row>
    <row r="326" spans="2:5" ht="12.75">
      <c r="B326" s="637" t="s">
        <v>724</v>
      </c>
      <c r="C326" s="621"/>
      <c r="D326" s="653"/>
      <c r="E326" s="641"/>
    </row>
    <row r="327" spans="2:5" ht="12.75">
      <c r="B327" s="639" t="s">
        <v>726</v>
      </c>
      <c r="C327" s="625"/>
      <c r="D327" s="654" t="s">
        <v>37</v>
      </c>
      <c r="E327" s="643"/>
    </row>
    <row r="328" spans="2:5" ht="13.5" thickBot="1">
      <c r="B328" s="639" t="s">
        <v>727</v>
      </c>
      <c r="C328" s="625"/>
      <c r="D328" s="645" t="s">
        <v>38</v>
      </c>
      <c r="E328" s="643"/>
    </row>
    <row r="329" spans="2:5" ht="12.75">
      <c r="B329" s="634" t="s">
        <v>891</v>
      </c>
      <c r="C329" s="633">
        <f>SUM(C330:C331)</f>
        <v>0</v>
      </c>
      <c r="D329" s="651" t="s">
        <v>39</v>
      </c>
      <c r="E329" s="636">
        <f>SUM(E330:E331)</f>
        <v>0</v>
      </c>
    </row>
    <row r="330" spans="2:5" ht="12.75">
      <c r="B330" s="637" t="s">
        <v>46</v>
      </c>
      <c r="C330" s="621"/>
      <c r="D330" s="647"/>
      <c r="E330" s="621"/>
    </row>
    <row r="331" spans="2:5" ht="13.5" thickBot="1">
      <c r="B331" s="631"/>
      <c r="C331" s="650"/>
      <c r="D331" s="647"/>
      <c r="E331" s="625"/>
    </row>
    <row r="332" spans="2:5" ht="12.75">
      <c r="B332" s="617" t="s">
        <v>892</v>
      </c>
      <c r="C332" s="633">
        <f>SUM(C333)</f>
        <v>0</v>
      </c>
      <c r="D332" s="655" t="s">
        <v>749</v>
      </c>
      <c r="E332" s="633">
        <f>SUM(E333:E335)</f>
        <v>0</v>
      </c>
    </row>
    <row r="333" spans="2:5" ht="13.5" thickBot="1">
      <c r="B333" s="656"/>
      <c r="C333" s="650"/>
      <c r="D333" s="657" t="s">
        <v>731</v>
      </c>
      <c r="E333" s="621"/>
    </row>
    <row r="334" spans="2:5" ht="12.75">
      <c r="B334" s="634" t="s">
        <v>893</v>
      </c>
      <c r="C334" s="633">
        <f>SUM(C335)</f>
        <v>0</v>
      </c>
      <c r="D334" s="658" t="s">
        <v>45</v>
      </c>
      <c r="E334" s="625"/>
    </row>
    <row r="335" spans="2:5" ht="13.5" thickBot="1">
      <c r="B335" s="656"/>
      <c r="C335" s="696"/>
      <c r="D335" s="647"/>
      <c r="E335" s="659"/>
    </row>
    <row r="336" spans="2:5" ht="13.5" thickBot="1">
      <c r="B336" s="617" t="s">
        <v>894</v>
      </c>
      <c r="C336" s="633">
        <f>SUM(C337)</f>
        <v>0</v>
      </c>
      <c r="D336" s="697" t="s">
        <v>898</v>
      </c>
      <c r="E336" s="661"/>
    </row>
    <row r="337" spans="2:5" ht="13.5" thickBot="1">
      <c r="B337" s="656"/>
      <c r="C337" s="650"/>
      <c r="D337" s="662" t="s">
        <v>900</v>
      </c>
      <c r="E337" s="663"/>
    </row>
    <row r="338" spans="2:5" ht="16.5" customHeight="1" thickBot="1">
      <c r="B338" s="664" t="s">
        <v>735</v>
      </c>
      <c r="C338" s="665">
        <f>SUM(C309,C314,C319,C325,C329,C332,C334,C336,)</f>
        <v>0</v>
      </c>
      <c r="D338" s="666" t="s">
        <v>736</v>
      </c>
      <c r="E338" s="665">
        <f>SUM(E309+E313+E332+E336+E337)</f>
        <v>0</v>
      </c>
    </row>
    <row r="339" spans="2:5" ht="18.75" customHeight="1" thickBot="1">
      <c r="B339" s="1277" t="str">
        <f>IF(C338=E338,"Equilibre des charges et des produits","Attention à l'équilibre des charges et des produits")</f>
        <v>Equilibre des charges et des produits</v>
      </c>
      <c r="C339" s="1266"/>
      <c r="D339" s="1266"/>
      <c r="E339" s="1267"/>
    </row>
    <row r="340" spans="2:5" ht="12.75">
      <c r="B340" s="634" t="s">
        <v>935</v>
      </c>
      <c r="C340" s="633">
        <f>SUM(C341:C343)</f>
        <v>0</v>
      </c>
      <c r="D340" s="634" t="s">
        <v>32</v>
      </c>
      <c r="E340" s="633">
        <f>SUM(E341:E343)</f>
        <v>0</v>
      </c>
    </row>
    <row r="341" spans="2:5" ht="12.75">
      <c r="B341" s="637" t="s">
        <v>690</v>
      </c>
      <c r="C341" s="667"/>
      <c r="D341" s="637" t="s">
        <v>691</v>
      </c>
      <c r="E341" s="667"/>
    </row>
    <row r="342" spans="2:5" ht="12.75">
      <c r="B342" s="639" t="s">
        <v>739</v>
      </c>
      <c r="C342" s="625"/>
      <c r="D342" s="639" t="s">
        <v>740</v>
      </c>
      <c r="E342" s="625"/>
    </row>
    <row r="343" spans="2:5" ht="13.5" thickBot="1">
      <c r="B343" s="668" t="s">
        <v>741</v>
      </c>
      <c r="C343" s="650"/>
      <c r="D343" s="668" t="s">
        <v>742</v>
      </c>
      <c r="E343" s="650"/>
    </row>
    <row r="344" spans="2:5" ht="18.75" customHeight="1" thickBot="1">
      <c r="B344" s="1277" t="str">
        <f>IF(C340=E340,"Equilibre des contributions volontaires","Attention à l'équilibre des contributions volontaires")</f>
        <v>Equilibre des contributions volontaires</v>
      </c>
      <c r="C344" s="1266"/>
      <c r="D344" s="1266"/>
      <c r="E344" s="1267"/>
    </row>
    <row r="345" spans="2:5" ht="21" customHeight="1" thickBot="1">
      <c r="B345" s="669" t="s">
        <v>743</v>
      </c>
      <c r="C345" s="670">
        <f>SUM(C338,C340)</f>
        <v>0</v>
      </c>
      <c r="D345" s="669" t="s">
        <v>744</v>
      </c>
      <c r="E345" s="671">
        <f>SUM(E340,E338)</f>
        <v>0</v>
      </c>
    </row>
    <row r="346" spans="2:5" ht="5.25" customHeight="1" thickBot="1">
      <c r="B346" s="672"/>
      <c r="C346" s="672"/>
      <c r="D346" s="672"/>
      <c r="E346" s="672"/>
    </row>
    <row r="347" spans="2:5" ht="21" customHeight="1" thickBot="1">
      <c r="B347" s="1252" t="str">
        <f>IF(C345=E345,"Budget Equilibré","Attention Budget Déséquilibré")</f>
        <v>Budget Equilibré</v>
      </c>
      <c r="C347" s="1253"/>
      <c r="D347" s="1253"/>
      <c r="E347" s="1254"/>
    </row>
    <row r="348" ht="8.25" customHeight="1"/>
    <row r="349" spans="2:5" ht="3.75" customHeight="1" thickBot="1">
      <c r="B349" s="673"/>
      <c r="C349" s="674"/>
      <c r="D349" s="674"/>
      <c r="E349" s="674"/>
    </row>
    <row r="350" spans="2:9" ht="27" customHeight="1" thickBot="1">
      <c r="B350" s="675" t="s">
        <v>827</v>
      </c>
      <c r="C350" s="676">
        <f>E315</f>
        <v>0</v>
      </c>
      <c r="D350" s="675" t="s">
        <v>875</v>
      </c>
      <c r="E350" s="677" t="e">
        <f>E315/E338</f>
        <v>#DIV/0!</v>
      </c>
      <c r="I350" s="678"/>
    </row>
    <row r="351" spans="2:5" ht="9" customHeight="1">
      <c r="B351" s="679"/>
      <c r="C351" s="679"/>
      <c r="D351" s="679"/>
      <c r="E351" s="679"/>
    </row>
    <row r="352" ht="3" customHeight="1"/>
    <row r="353" spans="2:7" ht="9.75" customHeight="1">
      <c r="B353" s="680" t="s">
        <v>793</v>
      </c>
      <c r="C353" s="681"/>
      <c r="D353" s="681"/>
      <c r="E353" s="681"/>
      <c r="F353" s="600"/>
      <c r="G353" s="600"/>
    </row>
    <row r="354" spans="2:7" ht="20.25" customHeight="1">
      <c r="B354" s="1255" t="s">
        <v>526</v>
      </c>
      <c r="C354" s="1255"/>
      <c r="D354" s="1255"/>
      <c r="E354" s="1255"/>
      <c r="F354" s="682"/>
      <c r="G354" s="682"/>
    </row>
    <row r="355" spans="2:8" ht="4.5" customHeight="1">
      <c r="B355" s="682"/>
      <c r="C355" s="682"/>
      <c r="D355" s="682"/>
      <c r="E355" s="682"/>
      <c r="F355" s="682"/>
      <c r="G355" s="682"/>
      <c r="H355" s="603"/>
    </row>
    <row r="356" spans="2:8" s="603" customFormat="1" ht="45.75" customHeight="1">
      <c r="B356" s="1374" t="s">
        <v>26</v>
      </c>
      <c r="C356" s="1375"/>
      <c r="D356" s="1375"/>
      <c r="E356" s="602"/>
      <c r="H356" s="463"/>
    </row>
    <row r="357" ht="5.25" customHeight="1"/>
    <row r="358" spans="2:5" ht="39" customHeight="1">
      <c r="B358" s="604" t="s">
        <v>831</v>
      </c>
      <c r="C358" s="1376"/>
      <c r="D358" s="1377"/>
      <c r="E358" s="694">
        <f>IF(C358="Aide à l'accès au club ou Aide directe à l'activité sportive","A._B.",IF(C358="Pratiques féminines et responsabilités","D.",IF(C358="Accès au sport de haut niveau","E.",IF(C358="Aide à la formation ou Aide à l'emploi","F._G.",IF(C358="Santé et éthique","H.",IF(C358="Développement durable ou Développement des sports de nature","I._J.",IF(C358="Promotion du sport","K.",IF(C358="Soutien du mouvement sportif","L.",""))))))))</f>
      </c>
    </row>
    <row r="359" spans="2:5" ht="8.25" customHeight="1">
      <c r="B359" s="683"/>
      <c r="C359" s="684"/>
      <c r="D359" s="684"/>
      <c r="E359" s="684"/>
    </row>
    <row r="360" spans="2:5" ht="21" customHeight="1">
      <c r="B360" s="604" t="s">
        <v>788</v>
      </c>
      <c r="C360" s="1378"/>
      <c r="D360" s="1379"/>
      <c r="E360" s="1380"/>
    </row>
    <row r="361" spans="2:5" ht="26.25" customHeight="1">
      <c r="B361" s="489" t="s">
        <v>745</v>
      </c>
      <c r="C361" s="479"/>
      <c r="D361" s="479"/>
      <c r="E361" s="479"/>
    </row>
    <row r="362" spans="2:5" ht="225.75" customHeight="1">
      <c r="B362" s="1381"/>
      <c r="C362" s="1381"/>
      <c r="D362" s="1381"/>
      <c r="E362" s="1381"/>
    </row>
    <row r="363" spans="2:5" ht="6" customHeight="1">
      <c r="B363" s="545"/>
      <c r="C363" s="545"/>
      <c r="D363" s="545"/>
      <c r="E363" s="545"/>
    </row>
    <row r="364" spans="2:4" s="479" customFormat="1" ht="12.75">
      <c r="B364" s="481" t="s">
        <v>775</v>
      </c>
      <c r="C364" s="1174"/>
      <c r="D364" s="1176"/>
    </row>
    <row r="365" spans="2:4" s="492" customFormat="1" ht="6.75" customHeight="1">
      <c r="B365" s="493"/>
      <c r="C365" s="605"/>
      <c r="D365" s="605"/>
    </row>
    <row r="366" spans="2:8" ht="12.75">
      <c r="B366" s="481" t="s">
        <v>362</v>
      </c>
      <c r="C366" s="1372"/>
      <c r="D366" s="1373"/>
      <c r="H366" s="479"/>
    </row>
    <row r="367" spans="2:4" s="492" customFormat="1" ht="5.25" customHeight="1">
      <c r="B367" s="493"/>
      <c r="C367" s="606"/>
      <c r="D367" s="606"/>
    </row>
    <row r="368" spans="2:8" ht="14.25" customHeight="1">
      <c r="B368" s="481" t="s">
        <v>364</v>
      </c>
      <c r="C368" s="1372"/>
      <c r="D368" s="1373"/>
      <c r="H368" s="479"/>
    </row>
    <row r="369" spans="2:4" s="492" customFormat="1" ht="5.25" customHeight="1">
      <c r="B369" s="493"/>
      <c r="C369" s="606"/>
      <c r="D369" s="606"/>
    </row>
    <row r="370" spans="2:11" s="479" customFormat="1" ht="12.75">
      <c r="B370" s="481" t="s">
        <v>361</v>
      </c>
      <c r="C370" s="1372"/>
      <c r="D370" s="1373"/>
      <c r="E370" s="545"/>
      <c r="H370" s="463"/>
      <c r="I370" s="463"/>
      <c r="J370" s="463"/>
      <c r="K370" s="463"/>
    </row>
    <row r="371" spans="2:5" s="492" customFormat="1" ht="5.25" customHeight="1">
      <c r="B371" s="493"/>
      <c r="C371" s="606"/>
      <c r="D371" s="606"/>
      <c r="E371" s="607"/>
    </row>
    <row r="372" spans="2:11" s="479" customFormat="1" ht="12.75">
      <c r="B372" s="481" t="s">
        <v>530</v>
      </c>
      <c r="C372" s="509"/>
      <c r="D372" s="545"/>
      <c r="E372" s="545"/>
      <c r="H372" s="463"/>
      <c r="I372" s="463"/>
      <c r="J372" s="463"/>
      <c r="K372" s="463"/>
    </row>
    <row r="373" spans="2:5" s="492" customFormat="1" ht="5.25" customHeight="1">
      <c r="B373" s="493"/>
      <c r="C373" s="521"/>
      <c r="D373" s="607"/>
      <c r="E373" s="607"/>
    </row>
    <row r="374" spans="4:8" ht="14.25" customHeight="1">
      <c r="D374" s="481" t="s">
        <v>19</v>
      </c>
      <c r="E374" s="608"/>
      <c r="H374" s="479"/>
    </row>
    <row r="375" spans="2:8" ht="15.75" customHeight="1">
      <c r="B375" s="481" t="s">
        <v>363</v>
      </c>
      <c r="C375" s="593"/>
      <c r="D375" s="481"/>
      <c r="E375" s="1505"/>
      <c r="H375" s="479"/>
    </row>
    <row r="376" spans="2:8" ht="14.25" customHeight="1">
      <c r="B376" s="493"/>
      <c r="C376" s="1504"/>
      <c r="D376" s="483" t="s">
        <v>27</v>
      </c>
      <c r="E376" s="608"/>
      <c r="H376" s="479"/>
    </row>
    <row r="377" spans="2:5" ht="12.75">
      <c r="B377" s="479"/>
      <c r="C377" s="480"/>
      <c r="D377" s="611"/>
      <c r="E377" s="611"/>
    </row>
    <row r="378" spans="2:8" s="479" customFormat="1" ht="12.75">
      <c r="B378" s="497" t="s">
        <v>531</v>
      </c>
      <c r="H378" s="463"/>
    </row>
    <row r="379" spans="2:11" ht="100.5" customHeight="1">
      <c r="B379" s="1367"/>
      <c r="C379" s="1368"/>
      <c r="D379" s="1368"/>
      <c r="E379" s="1369"/>
      <c r="H379" s="479"/>
      <c r="I379" s="479"/>
      <c r="J379" s="479"/>
      <c r="K379" s="479"/>
    </row>
    <row r="380" spans="2:5" ht="22.5" customHeight="1">
      <c r="B380" s="489" t="s">
        <v>776</v>
      </c>
      <c r="C380" s="479"/>
      <c r="D380" s="479"/>
      <c r="E380" s="479"/>
    </row>
    <row r="381" spans="2:5" ht="100.5" customHeight="1">
      <c r="B381" s="1367"/>
      <c r="C381" s="1368"/>
      <c r="D381" s="1368"/>
      <c r="E381" s="1369"/>
    </row>
    <row r="382" spans="2:5" s="476" customFormat="1" ht="14.25" customHeight="1">
      <c r="B382" s="612"/>
      <c r="C382" s="612"/>
      <c r="D382" s="612"/>
      <c r="E382" s="612"/>
    </row>
    <row r="383" spans="2:5" s="476" customFormat="1" ht="15.75" customHeight="1" thickBot="1">
      <c r="B383" s="489" t="s">
        <v>291</v>
      </c>
      <c r="C383" s="612"/>
      <c r="D383" s="612"/>
      <c r="E383" s="612"/>
    </row>
    <row r="384" spans="2:5" s="476" customFormat="1" ht="15.75" customHeight="1">
      <c r="B384" s="686" t="s">
        <v>782</v>
      </c>
      <c r="C384" s="687" t="s">
        <v>783</v>
      </c>
      <c r="D384" s="1370" t="s">
        <v>292</v>
      </c>
      <c r="E384" s="1371"/>
    </row>
    <row r="385" spans="2:5" s="476" customFormat="1" ht="15.75" customHeight="1">
      <c r="B385" s="688"/>
      <c r="C385" s="689"/>
      <c r="D385" s="1362"/>
      <c r="E385" s="1363"/>
    </row>
    <row r="386" spans="2:5" s="476" customFormat="1" ht="15.75" customHeight="1">
      <c r="B386" s="690"/>
      <c r="C386" s="689"/>
      <c r="D386" s="1362"/>
      <c r="E386" s="1363"/>
    </row>
    <row r="387" spans="2:5" s="476" customFormat="1" ht="15.75" customHeight="1">
      <c r="B387" s="690"/>
      <c r="C387" s="689"/>
      <c r="D387" s="1362"/>
      <c r="E387" s="1363"/>
    </row>
    <row r="388" spans="2:5" s="476" customFormat="1" ht="15.75" customHeight="1" thickBot="1">
      <c r="B388" s="691"/>
      <c r="C388" s="692"/>
      <c r="D388" s="1364"/>
      <c r="E388" s="1365"/>
    </row>
    <row r="389" spans="2:5" s="476" customFormat="1" ht="15.75" customHeight="1">
      <c r="B389" s="612"/>
      <c r="C389" s="612"/>
      <c r="D389" s="612"/>
      <c r="E389" s="612"/>
    </row>
    <row r="390" spans="2:5" ht="15">
      <c r="B390" s="1366" t="s">
        <v>511</v>
      </c>
      <c r="C390" s="1366"/>
      <c r="D390" s="1366"/>
      <c r="E390" s="1366"/>
    </row>
    <row r="391" spans="2:6" ht="19.5" customHeight="1" thickBot="1">
      <c r="B391" s="1361" t="str">
        <f>'Modif dossier'!$C$80</f>
        <v>ACTION 5   - Budget prévisionnel de l'action projetée - Exercice 2013</v>
      </c>
      <c r="C391" s="1361"/>
      <c r="D391" s="1361"/>
      <c r="E391" s="1361"/>
      <c r="F391" s="613"/>
    </row>
    <row r="392" spans="2:5" ht="19.5" customHeight="1" thickBot="1">
      <c r="B392" s="614" t="s">
        <v>532</v>
      </c>
      <c r="C392" s="615" t="s">
        <v>692</v>
      </c>
      <c r="D392" s="616" t="s">
        <v>693</v>
      </c>
      <c r="E392" s="615" t="s">
        <v>692</v>
      </c>
    </row>
    <row r="393" spans="2:5" ht="12.75">
      <c r="B393" s="617" t="s">
        <v>694</v>
      </c>
      <c r="C393" s="633">
        <f>SUM(C394:C397)</f>
        <v>0</v>
      </c>
      <c r="D393" s="619" t="s">
        <v>695</v>
      </c>
      <c r="E393" s="849">
        <f>SUM(E394:E396)</f>
        <v>0</v>
      </c>
    </row>
    <row r="394" spans="2:5" ht="12.75">
      <c r="B394" s="620" t="s">
        <v>746</v>
      </c>
      <c r="C394" s="621"/>
      <c r="D394" s="622" t="s">
        <v>697</v>
      </c>
      <c r="E394" s="623"/>
    </row>
    <row r="395" spans="2:5" ht="12.75">
      <c r="B395" s="624" t="s">
        <v>684</v>
      </c>
      <c r="C395" s="625"/>
      <c r="D395" s="626"/>
      <c r="E395" s="627"/>
    </row>
    <row r="396" spans="2:5" ht="13.5" thickBot="1">
      <c r="B396" s="628"/>
      <c r="C396" s="625"/>
      <c r="D396" s="629"/>
      <c r="E396" s="630"/>
    </row>
    <row r="397" spans="2:5" ht="13.5" thickBot="1">
      <c r="B397" s="631"/>
      <c r="C397" s="630"/>
      <c r="D397" s="632" t="s">
        <v>747</v>
      </c>
      <c r="E397" s="846">
        <f>SUM(E398,E402,E403,E404,E408,E411,E412,E413)</f>
        <v>0</v>
      </c>
    </row>
    <row r="398" spans="2:5" ht="12.75">
      <c r="B398" s="634" t="s">
        <v>704</v>
      </c>
      <c r="C398" s="633">
        <f>SUM(C399:C402)</f>
        <v>0</v>
      </c>
      <c r="D398" s="635" t="s">
        <v>36</v>
      </c>
      <c r="E398" s="847">
        <f>SUM(E399:E401)</f>
        <v>0</v>
      </c>
    </row>
    <row r="399" spans="2:5" ht="12.75">
      <c r="B399" s="637" t="s">
        <v>685</v>
      </c>
      <c r="C399" s="621"/>
      <c r="D399" s="638" t="str">
        <f>'Modif dossier'!$C$82</f>
        <v>CNDS 2013</v>
      </c>
      <c r="E399" s="621"/>
    </row>
    <row r="400" spans="2:5" ht="12.75">
      <c r="B400" s="639" t="s">
        <v>686</v>
      </c>
      <c r="C400" s="625"/>
      <c r="D400" s="626"/>
      <c r="E400" s="625"/>
    </row>
    <row r="401" spans="2:5" ht="12.75">
      <c r="B401" s="639" t="s">
        <v>687</v>
      </c>
      <c r="C401" s="625"/>
      <c r="D401" s="640"/>
      <c r="E401" s="641"/>
    </row>
    <row r="402" spans="2:5" ht="13.5" thickBot="1">
      <c r="B402" s="631"/>
      <c r="C402" s="630"/>
      <c r="D402" s="642" t="s">
        <v>35</v>
      </c>
      <c r="E402" s="643"/>
    </row>
    <row r="403" spans="2:5" ht="12.75">
      <c r="B403" s="617" t="s">
        <v>710</v>
      </c>
      <c r="C403" s="633">
        <f>SUM(C404:C408)</f>
        <v>0</v>
      </c>
      <c r="D403" s="635" t="s">
        <v>34</v>
      </c>
      <c r="E403" s="644"/>
    </row>
    <row r="404" spans="2:5" ht="12.75">
      <c r="B404" s="637" t="s">
        <v>688</v>
      </c>
      <c r="C404" s="621"/>
      <c r="D404" s="645" t="s">
        <v>359</v>
      </c>
      <c r="E404" s="848">
        <f>SUM(E405:E407)</f>
        <v>0</v>
      </c>
    </row>
    <row r="405" spans="2:5" ht="12.75">
      <c r="B405" s="639" t="s">
        <v>689</v>
      </c>
      <c r="C405" s="625"/>
      <c r="D405" s="647"/>
      <c r="E405" s="648"/>
    </row>
    <row r="406" spans="2:5" ht="12.75">
      <c r="B406" s="639" t="s">
        <v>717</v>
      </c>
      <c r="C406" s="625"/>
      <c r="D406" s="647"/>
      <c r="E406" s="625"/>
    </row>
    <row r="407" spans="2:5" ht="12.75">
      <c r="B407" s="639" t="s">
        <v>718</v>
      </c>
      <c r="C407" s="625"/>
      <c r="D407" s="649"/>
      <c r="E407" s="641"/>
    </row>
    <row r="408" spans="2:5" ht="13.5" thickBot="1">
      <c r="B408" s="631"/>
      <c r="C408" s="650"/>
      <c r="D408" s="651" t="s">
        <v>33</v>
      </c>
      <c r="E408" s="848">
        <f>SUM(E409:E412)</f>
        <v>0</v>
      </c>
    </row>
    <row r="409" spans="2:5" ht="12.75">
      <c r="B409" s="634" t="s">
        <v>723</v>
      </c>
      <c r="C409" s="633">
        <f>SUM(C410:C412)</f>
        <v>0</v>
      </c>
      <c r="D409" s="652"/>
      <c r="E409" s="625"/>
    </row>
    <row r="410" spans="2:5" ht="12.75">
      <c r="B410" s="637" t="s">
        <v>724</v>
      </c>
      <c r="C410" s="621"/>
      <c r="D410" s="653"/>
      <c r="E410" s="641"/>
    </row>
    <row r="411" spans="2:5" ht="12.75">
      <c r="B411" s="639" t="s">
        <v>726</v>
      </c>
      <c r="C411" s="625"/>
      <c r="D411" s="654" t="s">
        <v>37</v>
      </c>
      <c r="E411" s="643"/>
    </row>
    <row r="412" spans="2:5" ht="13.5" thickBot="1">
      <c r="B412" s="639" t="s">
        <v>727</v>
      </c>
      <c r="C412" s="625"/>
      <c r="D412" s="645" t="s">
        <v>38</v>
      </c>
      <c r="E412" s="643"/>
    </row>
    <row r="413" spans="2:5" ht="12.75">
      <c r="B413" s="634" t="s">
        <v>891</v>
      </c>
      <c r="C413" s="633">
        <f>SUM(C414:C415)</f>
        <v>0</v>
      </c>
      <c r="D413" s="651" t="s">
        <v>39</v>
      </c>
      <c r="E413" s="847">
        <f>SUM(E414:E415)</f>
        <v>0</v>
      </c>
    </row>
    <row r="414" spans="2:5" ht="12.75">
      <c r="B414" s="637" t="s">
        <v>46</v>
      </c>
      <c r="C414" s="621"/>
      <c r="D414" s="647"/>
      <c r="E414" s="621"/>
    </row>
    <row r="415" spans="2:5" ht="13.5" thickBot="1">
      <c r="B415" s="631"/>
      <c r="C415" s="650"/>
      <c r="D415" s="647"/>
      <c r="E415" s="625"/>
    </row>
    <row r="416" spans="2:5" ht="12.75">
      <c r="B416" s="617" t="s">
        <v>892</v>
      </c>
      <c r="C416" s="633">
        <f>SUM(C417)</f>
        <v>0</v>
      </c>
      <c r="D416" s="655" t="s">
        <v>749</v>
      </c>
      <c r="E416" s="846">
        <f>SUM(E417:E419)</f>
        <v>0</v>
      </c>
    </row>
    <row r="417" spans="2:6" ht="13.5" thickBot="1">
      <c r="B417" s="656"/>
      <c r="C417" s="650"/>
      <c r="D417" s="657" t="s">
        <v>731</v>
      </c>
      <c r="E417" s="621"/>
      <c r="F417" s="78"/>
    </row>
    <row r="418" spans="2:5" ht="12.75">
      <c r="B418" s="634" t="s">
        <v>893</v>
      </c>
      <c r="C418" s="633">
        <f>SUM(C419)</f>
        <v>0</v>
      </c>
      <c r="D418" s="658" t="s">
        <v>45</v>
      </c>
      <c r="E418" s="625"/>
    </row>
    <row r="419" spans="2:5" ht="13.5" thickBot="1">
      <c r="B419" s="656"/>
      <c r="C419" s="696"/>
      <c r="D419" s="647"/>
      <c r="E419" s="659"/>
    </row>
    <row r="420" spans="2:5" ht="13.5" thickBot="1">
      <c r="B420" s="617" t="s">
        <v>894</v>
      </c>
      <c r="C420" s="633">
        <f>SUM(C421)</f>
        <v>0</v>
      </c>
      <c r="D420" s="697" t="s">
        <v>898</v>
      </c>
      <c r="E420" s="661"/>
    </row>
    <row r="421" spans="2:5" ht="13.5" thickBot="1">
      <c r="B421" s="656"/>
      <c r="C421" s="650"/>
      <c r="D421" s="662" t="s">
        <v>900</v>
      </c>
      <c r="E421" s="663"/>
    </row>
    <row r="422" spans="2:5" ht="16.5" customHeight="1" thickBot="1">
      <c r="B422" s="664" t="s">
        <v>735</v>
      </c>
      <c r="C422" s="665">
        <f>SUM(C393,C398,C403,C409,C413,C416,C418,C420,)</f>
        <v>0</v>
      </c>
      <c r="D422" s="666" t="s">
        <v>736</v>
      </c>
      <c r="E422" s="850">
        <f>SUM(E393+E397+E416+E420+E421)</f>
        <v>0</v>
      </c>
    </row>
    <row r="423" spans="2:5" ht="18.75" customHeight="1" thickBot="1">
      <c r="B423" s="1277" t="str">
        <f>IF(C422=E422,"Equilibre des charges et des produits","Attention à l'équilibre des charges et des produits")</f>
        <v>Equilibre des charges et des produits</v>
      </c>
      <c r="C423" s="1266"/>
      <c r="D423" s="1266"/>
      <c r="E423" s="1267"/>
    </row>
    <row r="424" spans="2:5" ht="12.75">
      <c r="B424" s="634" t="s">
        <v>935</v>
      </c>
      <c r="C424" s="633">
        <f>SUM(C425:C427)</f>
        <v>0</v>
      </c>
      <c r="D424" s="634" t="s">
        <v>32</v>
      </c>
      <c r="E424" s="846">
        <f>SUM(E425:E427)</f>
        <v>0</v>
      </c>
    </row>
    <row r="425" spans="2:5" ht="12.75">
      <c r="B425" s="637" t="s">
        <v>690</v>
      </c>
      <c r="C425" s="667"/>
      <c r="D425" s="637" t="s">
        <v>691</v>
      </c>
      <c r="E425" s="667"/>
    </row>
    <row r="426" spans="2:5" ht="12.75">
      <c r="B426" s="639" t="s">
        <v>739</v>
      </c>
      <c r="C426" s="625"/>
      <c r="D426" s="639" t="s">
        <v>740</v>
      </c>
      <c r="E426" s="625"/>
    </row>
    <row r="427" spans="2:5" ht="13.5" thickBot="1">
      <c r="B427" s="668" t="s">
        <v>741</v>
      </c>
      <c r="C427" s="650"/>
      <c r="D427" s="668" t="s">
        <v>742</v>
      </c>
      <c r="E427" s="650"/>
    </row>
    <row r="428" spans="2:5" ht="18.75" customHeight="1" thickBot="1">
      <c r="B428" s="1277" t="str">
        <f>IF(C424=E424,"Equilibre des contributions volontaires","Attention à l'équilibre des contributions volontaires")</f>
        <v>Equilibre des contributions volontaires</v>
      </c>
      <c r="C428" s="1266"/>
      <c r="D428" s="1266"/>
      <c r="E428" s="1267"/>
    </row>
    <row r="429" spans="2:5" ht="21" customHeight="1" thickBot="1">
      <c r="B429" s="669" t="s">
        <v>743</v>
      </c>
      <c r="C429" s="670">
        <f>SUM(C422,C424)</f>
        <v>0</v>
      </c>
      <c r="D429" s="669" t="s">
        <v>744</v>
      </c>
      <c r="E429" s="851">
        <f>SUM(E424,E422)</f>
        <v>0</v>
      </c>
    </row>
    <row r="430" spans="2:5" ht="5.25" customHeight="1" thickBot="1">
      <c r="B430" s="672"/>
      <c r="C430" s="672"/>
      <c r="D430" s="672"/>
      <c r="E430" s="672"/>
    </row>
    <row r="431" spans="2:5" ht="18.75" customHeight="1" thickBot="1">
      <c r="B431" s="1252" t="str">
        <f>IF(C429=E429,"Budget Equilibré","Attention Budget Déséquilibré")</f>
        <v>Budget Equilibré</v>
      </c>
      <c r="C431" s="1253"/>
      <c r="D431" s="1253"/>
      <c r="E431" s="1254"/>
    </row>
    <row r="432" ht="8.25" customHeight="1"/>
    <row r="433" spans="2:5" ht="3.75" customHeight="1" thickBot="1">
      <c r="B433" s="673"/>
      <c r="C433" s="674"/>
      <c r="D433" s="674"/>
      <c r="E433" s="674"/>
    </row>
    <row r="434" spans="2:9" ht="27" customHeight="1" thickBot="1">
      <c r="B434" s="675" t="s">
        <v>827</v>
      </c>
      <c r="C434" s="676">
        <f>E399</f>
        <v>0</v>
      </c>
      <c r="D434" s="675" t="s">
        <v>875</v>
      </c>
      <c r="E434" s="677" t="e">
        <f>E399/E422</f>
        <v>#DIV/0!</v>
      </c>
      <c r="I434" s="678"/>
    </row>
    <row r="435" spans="2:5" ht="9" customHeight="1">
      <c r="B435" s="679"/>
      <c r="C435" s="679"/>
      <c r="D435" s="679"/>
      <c r="E435" s="679"/>
    </row>
    <row r="436" ht="3" customHeight="1"/>
    <row r="437" spans="2:7" ht="9.75" customHeight="1">
      <c r="B437" s="680" t="s">
        <v>793</v>
      </c>
      <c r="C437" s="681"/>
      <c r="D437" s="681"/>
      <c r="E437" s="681"/>
      <c r="F437" s="600"/>
      <c r="G437" s="600"/>
    </row>
    <row r="438" spans="2:7" ht="20.25" customHeight="1">
      <c r="B438" s="1255" t="s">
        <v>526</v>
      </c>
      <c r="C438" s="1255"/>
      <c r="D438" s="1255"/>
      <c r="E438" s="1255"/>
      <c r="F438" s="682"/>
      <c r="G438" s="682"/>
    </row>
    <row r="440" spans="2:8" s="603" customFormat="1" ht="45.75" customHeight="1">
      <c r="B440" s="1374" t="s">
        <v>497</v>
      </c>
      <c r="C440" s="1375"/>
      <c r="D440" s="1375"/>
      <c r="E440" s="602"/>
      <c r="H440" s="463"/>
    </row>
    <row r="441" ht="5.25" customHeight="1"/>
    <row r="442" spans="2:5" ht="39" customHeight="1">
      <c r="B442" s="604" t="s">
        <v>831</v>
      </c>
      <c r="C442" s="1376"/>
      <c r="D442" s="1377"/>
      <c r="E442" s="694">
        <f>IF(C442="Aide à l'accès au club ou Aide directe à l'activité sportive","A._B.",IF(C442="Pratiques féminines et responsabilités","D.",IF(C442="Accès au sport de haut niveau","E.",IF(C442="Aide à la formation ou Aide à l'emploi","F._G.",IF(C442="Santé et éthique","H.",IF(C442="Développement durable ou Développement des sports de nature","I._J.",IF(C442="Promotion du sport","K.",IF(C442="Soutien du mouvement sportif","L.",""))))))))</f>
      </c>
    </row>
    <row r="443" spans="2:5" ht="8.25" customHeight="1">
      <c r="B443" s="683"/>
      <c r="C443" s="684"/>
      <c r="D443" s="684"/>
      <c r="E443" s="684"/>
    </row>
    <row r="444" spans="2:5" ht="21" customHeight="1">
      <c r="B444" s="604" t="s">
        <v>788</v>
      </c>
      <c r="C444" s="1378"/>
      <c r="D444" s="1379"/>
      <c r="E444" s="1380"/>
    </row>
    <row r="445" spans="2:5" ht="26.25" customHeight="1">
      <c r="B445" s="489" t="s">
        <v>745</v>
      </c>
      <c r="C445" s="479"/>
      <c r="D445" s="479"/>
      <c r="E445" s="479"/>
    </row>
    <row r="446" spans="2:5" ht="225.75" customHeight="1">
      <c r="B446" s="1381"/>
      <c r="C446" s="1381"/>
      <c r="D446" s="1381"/>
      <c r="E446" s="1381"/>
    </row>
    <row r="447" spans="2:5" ht="6" customHeight="1">
      <c r="B447" s="545"/>
      <c r="C447" s="545"/>
      <c r="D447" s="545"/>
      <c r="E447" s="545"/>
    </row>
    <row r="448" spans="2:4" s="479" customFormat="1" ht="12.75">
      <c r="B448" s="481" t="s">
        <v>775</v>
      </c>
      <c r="C448" s="1174"/>
      <c r="D448" s="1176"/>
    </row>
    <row r="449" spans="2:4" s="492" customFormat="1" ht="6.75" customHeight="1">
      <c r="B449" s="493"/>
      <c r="C449" s="605"/>
      <c r="D449" s="605"/>
    </row>
    <row r="450" spans="2:8" ht="12.75">
      <c r="B450" s="481" t="s">
        <v>362</v>
      </c>
      <c r="C450" s="1372"/>
      <c r="D450" s="1373"/>
      <c r="H450" s="479"/>
    </row>
    <row r="451" spans="2:4" s="492" customFormat="1" ht="5.25" customHeight="1">
      <c r="B451" s="493"/>
      <c r="C451" s="606"/>
      <c r="D451" s="606"/>
    </row>
    <row r="452" spans="2:8" ht="14.25" customHeight="1">
      <c r="B452" s="481" t="s">
        <v>364</v>
      </c>
      <c r="C452" s="1372"/>
      <c r="D452" s="1373"/>
      <c r="H452" s="479"/>
    </row>
    <row r="453" spans="2:4" s="492" customFormat="1" ht="5.25" customHeight="1">
      <c r="B453" s="493"/>
      <c r="C453" s="606"/>
      <c r="D453" s="606"/>
    </row>
    <row r="454" spans="2:11" s="479" customFormat="1" ht="12.75">
      <c r="B454" s="481" t="s">
        <v>361</v>
      </c>
      <c r="C454" s="1372"/>
      <c r="D454" s="1373"/>
      <c r="E454" s="545"/>
      <c r="H454" s="463"/>
      <c r="I454" s="463"/>
      <c r="J454" s="463"/>
      <c r="K454" s="463"/>
    </row>
    <row r="455" spans="2:5" s="492" customFormat="1" ht="5.25" customHeight="1">
      <c r="B455" s="493"/>
      <c r="C455" s="606"/>
      <c r="D455" s="606"/>
      <c r="E455" s="607"/>
    </row>
    <row r="456" spans="2:11" s="479" customFormat="1" ht="12.75">
      <c r="B456" s="481" t="s">
        <v>530</v>
      </c>
      <c r="C456" s="509"/>
      <c r="D456" s="545"/>
      <c r="E456" s="545"/>
      <c r="H456" s="463"/>
      <c r="I456" s="463"/>
      <c r="J456" s="463"/>
      <c r="K456" s="463"/>
    </row>
    <row r="457" spans="2:5" s="492" customFormat="1" ht="5.25" customHeight="1">
      <c r="B457" s="493"/>
      <c r="C457" s="521"/>
      <c r="D457" s="607"/>
      <c r="E457" s="607"/>
    </row>
    <row r="458" spans="4:8" ht="14.25" customHeight="1">
      <c r="D458" s="481" t="s">
        <v>19</v>
      </c>
      <c r="E458" s="608"/>
      <c r="H458" s="479"/>
    </row>
    <row r="459" spans="2:8" ht="15.75" customHeight="1">
      <c r="B459" s="481" t="s">
        <v>363</v>
      </c>
      <c r="C459" s="593"/>
      <c r="D459" s="481"/>
      <c r="E459" s="1505"/>
      <c r="H459" s="479"/>
    </row>
    <row r="460" spans="2:8" ht="14.25" customHeight="1">
      <c r="B460" s="493"/>
      <c r="C460" s="1504"/>
      <c r="D460" s="483" t="s">
        <v>27</v>
      </c>
      <c r="E460" s="608"/>
      <c r="H460" s="479"/>
    </row>
    <row r="461" spans="2:5" ht="12.75">
      <c r="B461" s="479"/>
      <c r="C461" s="480"/>
      <c r="D461" s="611"/>
      <c r="E461" s="611"/>
    </row>
    <row r="462" spans="2:8" s="479" customFormat="1" ht="12.75">
      <c r="B462" s="497" t="s">
        <v>531</v>
      </c>
      <c r="H462" s="463"/>
    </row>
    <row r="463" spans="2:11" ht="100.5" customHeight="1">
      <c r="B463" s="1367"/>
      <c r="C463" s="1368"/>
      <c r="D463" s="1368"/>
      <c r="E463" s="1369"/>
      <c r="H463" s="479"/>
      <c r="I463" s="479"/>
      <c r="J463" s="479"/>
      <c r="K463" s="479"/>
    </row>
    <row r="464" spans="2:5" ht="22.5" customHeight="1">
      <c r="B464" s="489" t="s">
        <v>776</v>
      </c>
      <c r="C464" s="479"/>
      <c r="D464" s="479"/>
      <c r="E464" s="479"/>
    </row>
    <row r="465" spans="2:5" ht="100.5" customHeight="1">
      <c r="B465" s="1367"/>
      <c r="C465" s="1368"/>
      <c r="D465" s="1368"/>
      <c r="E465" s="1369"/>
    </row>
    <row r="466" spans="2:5" s="476" customFormat="1" ht="14.25" customHeight="1">
      <c r="B466" s="612"/>
      <c r="C466" s="612"/>
      <c r="D466" s="612"/>
      <c r="E466" s="612"/>
    </row>
    <row r="467" spans="2:5" s="476" customFormat="1" ht="15.75" customHeight="1" thickBot="1">
      <c r="B467" s="489" t="s">
        <v>291</v>
      </c>
      <c r="C467" s="612"/>
      <c r="D467" s="612"/>
      <c r="E467" s="612"/>
    </row>
    <row r="468" spans="2:5" s="476" customFormat="1" ht="15.75" customHeight="1">
      <c r="B468" s="686" t="s">
        <v>782</v>
      </c>
      <c r="C468" s="687" t="s">
        <v>783</v>
      </c>
      <c r="D468" s="1370" t="s">
        <v>292</v>
      </c>
      <c r="E468" s="1371"/>
    </row>
    <row r="469" spans="2:5" s="476" customFormat="1" ht="15.75" customHeight="1">
      <c r="B469" s="688"/>
      <c r="C469" s="689"/>
      <c r="D469" s="1362"/>
      <c r="E469" s="1363"/>
    </row>
    <row r="470" spans="2:5" s="476" customFormat="1" ht="15.75" customHeight="1">
      <c r="B470" s="690"/>
      <c r="C470" s="689"/>
      <c r="D470" s="1362"/>
      <c r="E470" s="1363"/>
    </row>
    <row r="471" spans="2:5" s="476" customFormat="1" ht="15.75" customHeight="1">
      <c r="B471" s="690"/>
      <c r="C471" s="689"/>
      <c r="D471" s="1362"/>
      <c r="E471" s="1363"/>
    </row>
    <row r="472" spans="2:5" s="476" customFormat="1" ht="15.75" customHeight="1" thickBot="1">
      <c r="B472" s="691"/>
      <c r="C472" s="692"/>
      <c r="D472" s="1364"/>
      <c r="E472" s="1365"/>
    </row>
    <row r="473" spans="2:5" s="476" customFormat="1" ht="15.75" customHeight="1">
      <c r="B473" s="612"/>
      <c r="C473" s="612"/>
      <c r="D473" s="612"/>
      <c r="E473" s="612"/>
    </row>
    <row r="474" spans="2:5" ht="15">
      <c r="B474" s="1366" t="s">
        <v>511</v>
      </c>
      <c r="C474" s="1366"/>
      <c r="D474" s="1366"/>
      <c r="E474" s="1366"/>
    </row>
    <row r="475" spans="2:6" ht="19.5" customHeight="1" thickBot="1">
      <c r="B475" s="1361" t="str">
        <f>'Modif dossier'!$C$81</f>
        <v>ACTION 6   - Budget prévisionnel de l'action projetée - Exercice 2013</v>
      </c>
      <c r="C475" s="1361"/>
      <c r="D475" s="1361"/>
      <c r="E475" s="1361"/>
      <c r="F475" s="613"/>
    </row>
    <row r="476" spans="2:5" ht="19.5" customHeight="1" thickBot="1">
      <c r="B476" s="614" t="s">
        <v>532</v>
      </c>
      <c r="C476" s="615" t="s">
        <v>692</v>
      </c>
      <c r="D476" s="616" t="s">
        <v>693</v>
      </c>
      <c r="E476" s="615" t="s">
        <v>692</v>
      </c>
    </row>
    <row r="477" spans="2:5" ht="12.75">
      <c r="B477" s="617" t="s">
        <v>694</v>
      </c>
      <c r="C477" s="633">
        <f>SUM(C478:C481)</f>
        <v>0</v>
      </c>
      <c r="D477" s="619" t="s">
        <v>695</v>
      </c>
      <c r="E477" s="849">
        <f>SUM(E478:E480)</f>
        <v>0</v>
      </c>
    </row>
    <row r="478" spans="2:5" ht="12.75">
      <c r="B478" s="620" t="s">
        <v>746</v>
      </c>
      <c r="C478" s="621"/>
      <c r="D478" s="622" t="s">
        <v>697</v>
      </c>
      <c r="E478" s="623"/>
    </row>
    <row r="479" spans="2:5" ht="12.75">
      <c r="B479" s="624" t="s">
        <v>684</v>
      </c>
      <c r="C479" s="625"/>
      <c r="D479" s="626"/>
      <c r="E479" s="627"/>
    </row>
    <row r="480" spans="2:5" ht="13.5" thickBot="1">
      <c r="B480" s="628"/>
      <c r="C480" s="625"/>
      <c r="D480" s="629"/>
      <c r="E480" s="630"/>
    </row>
    <row r="481" spans="2:5" ht="13.5" thickBot="1">
      <c r="B481" s="631"/>
      <c r="C481" s="630"/>
      <c r="D481" s="632" t="s">
        <v>747</v>
      </c>
      <c r="E481" s="846">
        <f>SUM(E482,E486,E487,E488,E492,E495,E496,E497)</f>
        <v>0</v>
      </c>
    </row>
    <row r="482" spans="2:5" ht="12.75">
      <c r="B482" s="634" t="s">
        <v>704</v>
      </c>
      <c r="C482" s="633">
        <f>SUM(C483:C486)</f>
        <v>0</v>
      </c>
      <c r="D482" s="635" t="s">
        <v>36</v>
      </c>
      <c r="E482" s="847">
        <f>SUM(E483:E485)</f>
        <v>0</v>
      </c>
    </row>
    <row r="483" spans="2:5" ht="12.75">
      <c r="B483" s="637" t="s">
        <v>685</v>
      </c>
      <c r="C483" s="621"/>
      <c r="D483" s="638" t="str">
        <f>'Modif dossier'!$C$82</f>
        <v>CNDS 2013</v>
      </c>
      <c r="E483" s="621"/>
    </row>
    <row r="484" spans="2:5" ht="12.75">
      <c r="B484" s="639" t="s">
        <v>686</v>
      </c>
      <c r="C484" s="625"/>
      <c r="D484" s="626"/>
      <c r="E484" s="625"/>
    </row>
    <row r="485" spans="2:5" ht="12.75">
      <c r="B485" s="639" t="s">
        <v>687</v>
      </c>
      <c r="C485" s="625"/>
      <c r="D485" s="640"/>
      <c r="E485" s="641"/>
    </row>
    <row r="486" spans="2:5" ht="13.5" thickBot="1">
      <c r="B486" s="631"/>
      <c r="C486" s="630"/>
      <c r="D486" s="642" t="s">
        <v>35</v>
      </c>
      <c r="E486" s="643"/>
    </row>
    <row r="487" spans="2:5" ht="12.75">
      <c r="B487" s="617" t="s">
        <v>710</v>
      </c>
      <c r="C487" s="633">
        <f>SUM(C488:C492)</f>
        <v>0</v>
      </c>
      <c r="D487" s="635" t="s">
        <v>34</v>
      </c>
      <c r="E487" s="644"/>
    </row>
    <row r="488" spans="2:5" ht="12.75">
      <c r="B488" s="637" t="s">
        <v>688</v>
      </c>
      <c r="C488" s="621"/>
      <c r="D488" s="645" t="s">
        <v>359</v>
      </c>
      <c r="E488" s="848">
        <f>SUM(E489:E491)</f>
        <v>0</v>
      </c>
    </row>
    <row r="489" spans="2:5" ht="12.75">
      <c r="B489" s="639" t="s">
        <v>689</v>
      </c>
      <c r="C489" s="625"/>
      <c r="D489" s="647"/>
      <c r="E489" s="648"/>
    </row>
    <row r="490" spans="2:5" ht="12.75">
      <c r="B490" s="639" t="s">
        <v>717</v>
      </c>
      <c r="C490" s="625"/>
      <c r="D490" s="647"/>
      <c r="E490" s="625"/>
    </row>
    <row r="491" spans="2:5" ht="12.75">
      <c r="B491" s="639" t="s">
        <v>718</v>
      </c>
      <c r="C491" s="625"/>
      <c r="D491" s="649"/>
      <c r="E491" s="641"/>
    </row>
    <row r="492" spans="2:5" ht="13.5" thickBot="1">
      <c r="B492" s="631"/>
      <c r="C492" s="650"/>
      <c r="D492" s="651" t="s">
        <v>33</v>
      </c>
      <c r="E492" s="848">
        <f>SUM(E493:E495)</f>
        <v>0</v>
      </c>
    </row>
    <row r="493" spans="2:5" ht="12.75">
      <c r="B493" s="634" t="s">
        <v>723</v>
      </c>
      <c r="C493" s="633">
        <f>SUM(C494:C496)</f>
        <v>0</v>
      </c>
      <c r="D493" s="652"/>
      <c r="E493" s="625"/>
    </row>
    <row r="494" spans="2:5" ht="12.75">
      <c r="B494" s="637" t="s">
        <v>724</v>
      </c>
      <c r="C494" s="621"/>
      <c r="D494" s="653"/>
      <c r="E494" s="641"/>
    </row>
    <row r="495" spans="2:5" ht="12.75">
      <c r="B495" s="639" t="s">
        <v>726</v>
      </c>
      <c r="C495" s="625"/>
      <c r="D495" s="654" t="s">
        <v>37</v>
      </c>
      <c r="E495" s="643"/>
    </row>
    <row r="496" spans="2:5" ht="13.5" thickBot="1">
      <c r="B496" s="639" t="s">
        <v>727</v>
      </c>
      <c r="C496" s="625"/>
      <c r="D496" s="645" t="s">
        <v>38</v>
      </c>
      <c r="E496" s="643"/>
    </row>
    <row r="497" spans="2:5" ht="12.75">
      <c r="B497" s="634" t="s">
        <v>891</v>
      </c>
      <c r="C497" s="633">
        <f>SUM(C498:C499)</f>
        <v>0</v>
      </c>
      <c r="D497" s="651" t="s">
        <v>39</v>
      </c>
      <c r="E497" s="847">
        <f>SUM(E498:E499)</f>
        <v>0</v>
      </c>
    </row>
    <row r="498" spans="2:5" ht="12.75">
      <c r="B498" s="637" t="s">
        <v>46</v>
      </c>
      <c r="C498" s="621"/>
      <c r="D498" s="647"/>
      <c r="E498" s="621"/>
    </row>
    <row r="499" spans="2:5" ht="13.5" thickBot="1">
      <c r="B499" s="631"/>
      <c r="C499" s="650"/>
      <c r="D499" s="647"/>
      <c r="E499" s="625"/>
    </row>
    <row r="500" spans="2:5" ht="12.75">
      <c r="B500" s="617" t="s">
        <v>892</v>
      </c>
      <c r="C500" s="633">
        <f>SUM(C501)</f>
        <v>0</v>
      </c>
      <c r="D500" s="655" t="s">
        <v>749</v>
      </c>
      <c r="E500" s="846">
        <f>SUM(E501:E503)</f>
        <v>0</v>
      </c>
    </row>
    <row r="501" spans="2:5" ht="13.5" thickBot="1">
      <c r="B501" s="656"/>
      <c r="C501" s="650"/>
      <c r="D501" s="657" t="s">
        <v>731</v>
      </c>
      <c r="E501" s="621"/>
    </row>
    <row r="502" spans="2:5" ht="12.75">
      <c r="B502" s="634" t="s">
        <v>893</v>
      </c>
      <c r="C502" s="633">
        <f>SUM(C503)</f>
        <v>0</v>
      </c>
      <c r="D502" s="658" t="s">
        <v>45</v>
      </c>
      <c r="E502" s="625"/>
    </row>
    <row r="503" spans="2:5" ht="13.5" thickBot="1">
      <c r="B503" s="656"/>
      <c r="C503" s="696"/>
      <c r="D503" s="647"/>
      <c r="E503" s="659"/>
    </row>
    <row r="504" spans="2:5" ht="13.5" thickBot="1">
      <c r="B504" s="617" t="s">
        <v>894</v>
      </c>
      <c r="C504" s="633">
        <f>SUM(C505)</f>
        <v>0</v>
      </c>
      <c r="D504" s="697" t="s">
        <v>898</v>
      </c>
      <c r="E504" s="661"/>
    </row>
    <row r="505" spans="2:5" ht="13.5" thickBot="1">
      <c r="B505" s="656"/>
      <c r="C505" s="650"/>
      <c r="D505" s="662" t="s">
        <v>900</v>
      </c>
      <c r="E505" s="663"/>
    </row>
    <row r="506" spans="2:5" ht="16.5" customHeight="1" thickBot="1">
      <c r="B506" s="664" t="s">
        <v>735</v>
      </c>
      <c r="C506" s="665">
        <f>SUM(C477,C482,C487,C493,C497,C500,C502,C504,)</f>
        <v>0</v>
      </c>
      <c r="D506" s="666" t="s">
        <v>736</v>
      </c>
      <c r="E506" s="850">
        <f>SUM(E477+E481+E500+E504+E505)</f>
        <v>0</v>
      </c>
    </row>
    <row r="507" spans="2:5" ht="18.75" customHeight="1" thickBot="1">
      <c r="B507" s="1277" t="str">
        <f>IF(C506=E506,"Equilibre des charges et des produits","Attention à l'équilibre des charges et des produits")</f>
        <v>Equilibre des charges et des produits</v>
      </c>
      <c r="C507" s="1266"/>
      <c r="D507" s="1266"/>
      <c r="E507" s="1267"/>
    </row>
    <row r="508" spans="2:5" ht="12.75">
      <c r="B508" s="634" t="s">
        <v>935</v>
      </c>
      <c r="C508" s="633">
        <f>SUM(C509:C511)</f>
        <v>0</v>
      </c>
      <c r="D508" s="634" t="s">
        <v>32</v>
      </c>
      <c r="E508" s="846">
        <f>SUM(E509:E511)</f>
        <v>0</v>
      </c>
    </row>
    <row r="509" spans="2:5" ht="12.75">
      <c r="B509" s="637" t="s">
        <v>690</v>
      </c>
      <c r="C509" s="667"/>
      <c r="D509" s="637" t="s">
        <v>691</v>
      </c>
      <c r="E509" s="667"/>
    </row>
    <row r="510" spans="2:5" ht="12.75">
      <c r="B510" s="639" t="s">
        <v>739</v>
      </c>
      <c r="C510" s="625"/>
      <c r="D510" s="639" t="s">
        <v>740</v>
      </c>
      <c r="E510" s="625"/>
    </row>
    <row r="511" spans="2:5" ht="13.5" thickBot="1">
      <c r="B511" s="668" t="s">
        <v>741</v>
      </c>
      <c r="C511" s="650"/>
      <c r="D511" s="668" t="s">
        <v>742</v>
      </c>
      <c r="E511" s="650"/>
    </row>
    <row r="512" spans="2:5" ht="18.75" customHeight="1" thickBot="1">
      <c r="B512" s="1277" t="str">
        <f>IF(C508=E508,"Equilibre des contributions volontaires","Attention à l'équilibre des contributions volontaires")</f>
        <v>Equilibre des contributions volontaires</v>
      </c>
      <c r="C512" s="1266"/>
      <c r="D512" s="1266"/>
      <c r="E512" s="1267"/>
    </row>
    <row r="513" spans="2:5" ht="21" customHeight="1" thickBot="1">
      <c r="B513" s="669" t="s">
        <v>743</v>
      </c>
      <c r="C513" s="670">
        <f>SUM(C506,C508)</f>
        <v>0</v>
      </c>
      <c r="D513" s="669" t="s">
        <v>744</v>
      </c>
      <c r="E513" s="851">
        <f>SUM(E508,E506)</f>
        <v>0</v>
      </c>
    </row>
    <row r="514" spans="2:5" ht="5.25" customHeight="1" thickBot="1">
      <c r="B514" s="672"/>
      <c r="C514" s="672"/>
      <c r="D514" s="672"/>
      <c r="E514" s="672"/>
    </row>
    <row r="515" spans="2:5" ht="18.75" customHeight="1" thickBot="1">
      <c r="B515" s="1252" t="str">
        <f>IF(C513=E513,"Budget Equilibré","Attention Budget Déséquilibré")</f>
        <v>Budget Equilibré</v>
      </c>
      <c r="C515" s="1253"/>
      <c r="D515" s="1253"/>
      <c r="E515" s="1254"/>
    </row>
    <row r="516" ht="8.25" customHeight="1"/>
    <row r="517" spans="2:5" ht="3.75" customHeight="1" thickBot="1">
      <c r="B517" s="673"/>
      <c r="C517" s="674"/>
      <c r="D517" s="674"/>
      <c r="E517" s="674"/>
    </row>
    <row r="518" spans="2:9" ht="27" customHeight="1" thickBot="1">
      <c r="B518" s="675" t="s">
        <v>827</v>
      </c>
      <c r="C518" s="676">
        <f>E483</f>
        <v>0</v>
      </c>
      <c r="D518" s="675" t="s">
        <v>875</v>
      </c>
      <c r="E518" s="677" t="e">
        <f>E483/E506</f>
        <v>#DIV/0!</v>
      </c>
      <c r="I518" s="678"/>
    </row>
    <row r="519" spans="2:5" ht="9" customHeight="1">
      <c r="B519" s="679"/>
      <c r="C519" s="679"/>
      <c r="D519" s="679"/>
      <c r="E519" s="679"/>
    </row>
    <row r="520" ht="3" customHeight="1"/>
    <row r="521" spans="2:7" ht="9.75" customHeight="1">
      <c r="B521" s="680" t="s">
        <v>793</v>
      </c>
      <c r="C521" s="681"/>
      <c r="D521" s="681"/>
      <c r="E521" s="681"/>
      <c r="F521" s="600"/>
      <c r="G521" s="600"/>
    </row>
    <row r="522" spans="2:7" ht="20.25" customHeight="1">
      <c r="B522" s="1255" t="s">
        <v>526</v>
      </c>
      <c r="C522" s="1255"/>
      <c r="D522" s="1255"/>
      <c r="E522" s="1255"/>
      <c r="F522" s="682"/>
      <c r="G522" s="682"/>
    </row>
  </sheetData>
  <sheetProtection password="BBF8" sheet="1"/>
  <mergeCells count="125">
    <mergeCell ref="B1:E1"/>
    <mergeCell ref="B103:E103"/>
    <mergeCell ref="B127:E127"/>
    <mergeCell ref="B129:E129"/>
    <mergeCell ref="B307:E307"/>
    <mergeCell ref="B186:E186"/>
    <mergeCell ref="B188:D188"/>
    <mergeCell ref="D218:E218"/>
    <mergeCell ref="B297:E297"/>
    <mergeCell ref="B295:E295"/>
    <mergeCell ref="D303:E303"/>
    <mergeCell ref="B56:E56"/>
    <mergeCell ref="B93:E93"/>
    <mergeCell ref="C14:D14"/>
    <mergeCell ref="B306:E306"/>
    <mergeCell ref="B263:E263"/>
    <mergeCell ref="B55:E55"/>
    <mergeCell ref="B88:E88"/>
    <mergeCell ref="B96:E96"/>
    <mergeCell ref="C190:D190"/>
    <mergeCell ref="D133:E133"/>
    <mergeCell ref="B438:E438"/>
    <mergeCell ref="B379:E379"/>
    <mergeCell ref="B381:E381"/>
    <mergeCell ref="B391:E391"/>
    <mergeCell ref="B390:E390"/>
    <mergeCell ref="B428:E428"/>
    <mergeCell ref="D387:E387"/>
    <mergeCell ref="D388:E388"/>
    <mergeCell ref="B423:E423"/>
    <mergeCell ref="B431:E431"/>
    <mergeCell ref="B194:E194"/>
    <mergeCell ref="C196:D196"/>
    <mergeCell ref="C198:D198"/>
    <mergeCell ref="D300:E300"/>
    <mergeCell ref="D301:E301"/>
    <mergeCell ref="D302:E302"/>
    <mergeCell ref="D219:E219"/>
    <mergeCell ref="D220:E220"/>
    <mergeCell ref="D217:E217"/>
    <mergeCell ref="B222:E222"/>
    <mergeCell ref="C116:D116"/>
    <mergeCell ref="B105:D105"/>
    <mergeCell ref="C112:D112"/>
    <mergeCell ref="D135:E135"/>
    <mergeCell ref="D136:E136"/>
    <mergeCell ref="B176:E176"/>
    <mergeCell ref="D134:E134"/>
    <mergeCell ref="B139:E139"/>
    <mergeCell ref="B171:E171"/>
    <mergeCell ref="D386:E386"/>
    <mergeCell ref="B356:D356"/>
    <mergeCell ref="B362:E362"/>
    <mergeCell ref="C364:D364"/>
    <mergeCell ref="C366:D366"/>
    <mergeCell ref="C368:D368"/>
    <mergeCell ref="C370:D370"/>
    <mergeCell ref="D384:E384"/>
    <mergeCell ref="C360:E360"/>
    <mergeCell ref="C358:D358"/>
    <mergeCell ref="D385:E385"/>
    <mergeCell ref="C118:D118"/>
    <mergeCell ref="B110:E110"/>
    <mergeCell ref="B138:E138"/>
    <mergeCell ref="C114:D114"/>
    <mergeCell ref="B179:E179"/>
    <mergeCell ref="C192:E192"/>
    <mergeCell ref="D132:E132"/>
    <mergeCell ref="C286:D286"/>
    <mergeCell ref="D216:E216"/>
    <mergeCell ref="C274:D274"/>
    <mergeCell ref="B354:E354"/>
    <mergeCell ref="C276:E276"/>
    <mergeCell ref="B278:E278"/>
    <mergeCell ref="C280:D280"/>
    <mergeCell ref="C282:D282"/>
    <mergeCell ref="B347:E347"/>
    <mergeCell ref="B344:E344"/>
    <mergeCell ref="B339:E339"/>
    <mergeCell ref="D304:E304"/>
    <mergeCell ref="B213:E213"/>
    <mergeCell ref="B260:E260"/>
    <mergeCell ref="B223:E223"/>
    <mergeCell ref="B255:E255"/>
    <mergeCell ref="C200:D200"/>
    <mergeCell ref="B211:E211"/>
    <mergeCell ref="C202:D202"/>
    <mergeCell ref="C26:D26"/>
    <mergeCell ref="C28:D28"/>
    <mergeCell ref="C30:D30"/>
    <mergeCell ref="C40:D40"/>
    <mergeCell ref="B3:D3"/>
    <mergeCell ref="C5:E5"/>
    <mergeCell ref="C24:D24"/>
    <mergeCell ref="C8:D8"/>
    <mergeCell ref="C10:D10"/>
    <mergeCell ref="C12:D12"/>
    <mergeCell ref="B440:D440"/>
    <mergeCell ref="C442:D442"/>
    <mergeCell ref="C444:E444"/>
    <mergeCell ref="B446:E446"/>
    <mergeCell ref="C42:D42"/>
    <mergeCell ref="C44:D44"/>
    <mergeCell ref="C46:D46"/>
    <mergeCell ref="C284:D284"/>
    <mergeCell ref="B270:E270"/>
    <mergeCell ref="B272:D272"/>
    <mergeCell ref="B463:E463"/>
    <mergeCell ref="B465:E465"/>
    <mergeCell ref="D468:E468"/>
    <mergeCell ref="D469:E469"/>
    <mergeCell ref="C448:D448"/>
    <mergeCell ref="C450:D450"/>
    <mergeCell ref="C452:D452"/>
    <mergeCell ref="C454:D454"/>
    <mergeCell ref="B522:E522"/>
    <mergeCell ref="C107:E107"/>
    <mergeCell ref="B475:E475"/>
    <mergeCell ref="B507:E507"/>
    <mergeCell ref="B512:E512"/>
    <mergeCell ref="B515:E515"/>
    <mergeCell ref="D470:E470"/>
    <mergeCell ref="D471:E471"/>
    <mergeCell ref="D472:E472"/>
    <mergeCell ref="B474:E474"/>
  </mergeCells>
  <conditionalFormatting sqref="B419:D419 B415 C425:C427 C399:C402 B402 C404:C408 B408 C410:C412 B417:C417 B421:C421 E425:E427 B396:B397 C394:C397 D395:D396 E394:E396 C414:E415 E417:E419 D400:D401 E421 E399:E403 D405:E407 D409:E410 B379:E379 B381:E382 E389 B386:B389 E383 E310:E312 C330:E331 C315:C318 B318 C320:C324 B324 C326:C328 B333:C333 B337:C337 E341:E343 B312:B313 C310:C313 E333:E335 D316:D317 E337 B331 E315:E319 D321:E323 D325:E326 B335:D335 C341:C343 D311:D312 B295:E295 B297:E298 C467:D472 E299 C360:E360 B362:E362 C372:C373 C375:C376 E226:E228 B247 C246:E247 E249:E251 D232:D233 E253 C257:C259 E231:E235 D237:E239 C231:C234 B234 C236:C240 B240 C242:C244 B249:C249 B253:C253 E257:E259 B228:B229 C226:C229 D241:E242 B251:D251 D227:D228 B211:E211 B213:E214 E215 C130:D136 B278:E278 C291:C292 C276:E276 C288:C289 E142:E144 C162:E163 C147:C150 B150 C152:C156 B156 C158:C160 B165:C165 B169:C169 E173:E175 B144:B145 C142:C145 E165:E167 D148:D149 B163 E169 E147:E151 D153:E155 D157:E158 C173:C175 B167:D167 D143:D144 B129:B130 B127 E130:E131 C299:D304 B194:E194 C207:C208 C192:E192 C204:C205 B110:E110 C123:C124 C120:C121 B503:D503 B499 C509:C511 C483:C486 B486 C488:C492 B492 C494:C496 B501:C501 B505:C505 E509:E511 B480:B481 C478:C481 D479:D480 E478:E480 C498:E499 E501:E503 D484:D485 E505 E483:E487 D489:E491 D493:E494 B463:E463 B465:E466 C383:D389 E467 C444:E444 B446:E446 C456:C457 C459:C460 B80 D60:D61 C90:C92 E59:E61 C79:E80 E82:E84 D65:D66 C64:C67 B67 C69:C73 B73 C75:C77 E86 B82:C82 B86:C86 E90:E92 E64:E68 D70:E72 D74:E75 B61:B62 C59:C62 B84:D84 C16:C17 C19:C20 B54:E54 C32:C33 C35:C37 C48:C49 C51:C53 B473:E473 B470:B472 B305:E305 B302:B304 B137:E137 B134:B136 B221:E221 B218:B220 C215:D220">
    <cfRule type="cellIs" priority="1" dxfId="0" operator="notEqual" stopIfTrue="1">
      <formula>""</formula>
    </cfRule>
  </conditionalFormatting>
  <conditionalFormatting sqref="B431 B347 B263 B179 B515 B96">
    <cfRule type="cellIs" priority="2" dxfId="7" operator="equal" stopIfTrue="1">
      <formula>"Budget Equilibré"</formula>
    </cfRule>
    <cfRule type="cellIs" priority="3" dxfId="6" operator="equal" stopIfTrue="1">
      <formula>"Attention Budget Déséquilibré"</formula>
    </cfRule>
  </conditionalFormatting>
  <conditionalFormatting sqref="E411:E412 E327:E328 E243:E244 E159:E160 E495:E496 E76:E77">
    <cfRule type="cellIs" priority="4" dxfId="0" operator="notEqual" stopIfTrue="1">
      <formula>0</formula>
    </cfRule>
  </conditionalFormatting>
  <conditionalFormatting sqref="C424 E424 C340 E340 C256 E256 C172 E172 C508 E508 C89 E89">
    <cfRule type="cellIs" priority="5" dxfId="0" operator="greaterThan" stopIfTrue="1">
      <formula>0</formula>
    </cfRule>
  </conditionalFormatting>
  <conditionalFormatting sqref="B423 B430 B339 B346 B255 B262 B171 B178 B507 B514 B88 B95">
    <cfRule type="cellIs" priority="6" dxfId="7" operator="equal" stopIfTrue="1">
      <formula>"Equilibre des charges et des produits"</formula>
    </cfRule>
    <cfRule type="cellIs" priority="7" dxfId="6" operator="equal" stopIfTrue="1">
      <formula>"Attention à l'équilibre des charges et des produits"</formula>
    </cfRule>
  </conditionalFormatting>
  <conditionalFormatting sqref="C393 C434 E429 C429 C422 C398 C403 C409 C413 C416 C418 C420 E393 E416 E313:E314 E404 E413 E408 E422 E309 C345 E332 C83 E320 E329 E324 C338 C314 C319 C325 C329 C332 C334 C336 C309 C350 E338 E345 E225 C261 E261 E248 E229:E230 E236 E245 E240 E254 C254 C230 C235 C241 C245 C248 C250 C252 C266 C225 C177 C170 C146 C151 C157 C161 C164 C166 C168 C182 E141 E177 E164 E145:E146 E152 E161 E156 E170 C141 C477 C518 E513 C513 C506 C482 C487 C493 C497 C500 C502 C504 E477 E500 E481:E482 E488 E497 E492 E506 C94 C99 E94 C87 E58 C63 C68 C74 C78 C81 C85 E81 C58 E62:E63 E69 E78 E73 E87 E397:E398">
    <cfRule type="cellIs" priority="8" dxfId="8" operator="greaterThan" stopIfTrue="1">
      <formula>0</formula>
    </cfRule>
  </conditionalFormatting>
  <conditionalFormatting sqref="B428:E428 B344:E344 B260:E260 B176:E176 B512:E512 B93:E93">
    <cfRule type="cellIs" priority="9" dxfId="7" operator="equal" stopIfTrue="1">
      <formula>"Equilibre des contributions volontaires"</formula>
    </cfRule>
    <cfRule type="cellIs" priority="10" dxfId="6" operator="equal" stopIfTrue="1">
      <formula>"Attention à l'équilibre des contributions volontaires"</formula>
    </cfRule>
  </conditionalFormatting>
  <conditionalFormatting sqref="E420 E336 C364:D371 C358 E252 C280:D287 C274 E168 C196:D203 C190 C112:D119 C442 E504 C448:D455 E85 C8:C15 D15 D13 D11 D9 C24:C31 D31 D29 D27 D25 C40:C47 D47 D45 D43 D41">
    <cfRule type="cellIs" priority="11" dxfId="1" operator="notEqual" stopIfTrue="1">
      <formula>""</formula>
    </cfRule>
  </conditionalFormatting>
  <conditionalFormatting sqref="C359:E359 C275:E275 C191:E191 C443:E443 C108:E108 C107 C5">
    <cfRule type="cellIs" priority="12" dxfId="0" operator="notEqual" stopIfTrue="1">
      <formula>"Choisir le thème de l'action dans ce menu déroulant      =&gt;"</formula>
    </cfRule>
  </conditionalFormatting>
  <conditionalFormatting sqref="E374:E376 E290:E292 E206:E208 E122:E124 E458:E460 E18:E20 E34:E37 E50:E53">
    <cfRule type="cellIs" priority="13" dxfId="2" operator="notEqual" stopIfTrue="1">
      <formula>""</formula>
    </cfRule>
  </conditionalFormatting>
  <conditionalFormatting sqref="B385 B469 B301 B133 B217">
    <cfRule type="cellIs" priority="14" dxfId="2" operator="notEqual" stopIfTrue="1">
      <formula>""</formula>
    </cfRule>
  </conditionalFormatting>
  <dataValidations count="11">
    <dataValidation type="whole" allowBlank="1" showInputMessage="1" showErrorMessage="1" error="Saisir un nombre entier en chiffre" sqref="E309:E338 E393:E422 C94 E94 E58:E87 C89:C92 E89:E92 C478:C506 C513 E513 C508:C511 E508:E511 E477:E506 C394:C422 C429 E429 C424:C427 E424:E427 C340:C343 E340:E343 C345 C309:C338 C58:C87 E345 C256:C259 E256:E259 C225:C254 E225:E254 E261 C261 E177 C177 E141:E170 C141:C170 C172:C175 E172:E175">
      <formula1>0</formula1>
      <formula2>99999999</formula2>
    </dataValidation>
    <dataValidation allowBlank="1" showInputMessage="1" showErrorMessage="1" error="Saisir un nombre entier en chiffre" sqref="C372:C373 C48:C49 C32:C33 C16:C17 C456:C457 C288:C289 C204:C205 C120:C121"/>
    <dataValidation type="list" allowBlank="1" showInputMessage="1" showErrorMessage="1" prompt="MENU DEROULANT" sqref="C364:C365 C40:C41 C24:C25 C8:C9 C448:C449 C280:C281 C196:C197 C112:C113">
      <formula1>public</formula1>
    </dataValidation>
    <dataValidation type="list" allowBlank="1" showInputMessage="1" showErrorMessage="1" prompt="MENU DEROULANT" sqref="C366:D367 C42:C43 D43 C26:C27 D27 C10:C11 D11 C450:D451 C282:D283 C198:D199 C114:D115">
      <formula1>genre</formula1>
    </dataValidation>
    <dataValidation type="list" allowBlank="1" showInputMessage="1" showErrorMessage="1" prompt="MENU DEROULANT" sqref="C368:D369 C44:C45 D45 C28:C29 D29 C12:C13 D13 C452:D453 C284:D285 C200:D201 C116:D117">
      <formula1>tranche</formula1>
    </dataValidation>
    <dataValidation type="list" allowBlank="1" showInputMessage="1" showErrorMessage="1" prompt="MENU DEROULANT" sqref="C370:D371 C46:C47 D47 C30:C31 D31 C14:C15 D15 C454:D455 C286:D287 C202:D203 C118:D119">
      <formula1>territoire</formula1>
    </dataValidation>
    <dataValidation type="list" allowBlank="1" showInputMessage="1" showErrorMessage="1" prompt="MENU DEROULANT" sqref="C358:D358 C190 C274:D274 C442:D442">
      <formula1>titres</formula1>
    </dataValidation>
    <dataValidation type="list" allowBlank="1" showInputMessage="1" showErrorMessage="1" prompt="MENU DEROULANT" error="Merci d'utiliser le menu déroulant" sqref="C360:E360">
      <formula1>INDIRECT($E$358)</formula1>
    </dataValidation>
    <dataValidation type="list" allowBlank="1" showInputMessage="1" showErrorMessage="1" prompt="MENU DEROULANT" error="Merci d'utiliser le menu déroulant" sqref="C276:E276">
      <formula1>INDIRECT($E$274)</formula1>
    </dataValidation>
    <dataValidation type="list" allowBlank="1" showInputMessage="1" showErrorMessage="1" prompt="MENU DEROULANT" error="Merci d'utiliser le menu déroulant" sqref="C192:E192">
      <formula1>INDIRECT($E$190)</formula1>
    </dataValidation>
    <dataValidation type="list" allowBlank="1" showInputMessage="1" showErrorMessage="1" prompt="MENU DEROULANT" error="Merci d'utiliser le menu déroulant" sqref="C444:E444">
      <formula1>INDIRECT($E$442)</formula1>
    </dataValidation>
  </dataValidations>
  <printOptions horizontalCentered="1"/>
  <pageMargins left="0.15748031496062992" right="0.15748031496062992" top="0.2755905511811024" bottom="0.3937007874015748" header="0.2755905511811024" footer="0.1968503937007874"/>
  <pageSetup fitToHeight="0" fitToWidth="1" horizontalDpi="600" verticalDpi="600" orientation="portrait" paperSize="9" scale="78" r:id="rId2"/>
  <headerFooter alignWithMargins="0">
    <oddFooter>&amp;L&amp;"Franklin Gothic Medium Cond,Normal"&amp;9Dossier de subvention CNDS&amp;R&amp;"Franklin Gothic Medium,Normal"&amp;12&amp;A&amp;14 &amp;"Franklin Gothic Medium Cond,Normal"&amp;8- page &amp;P sur &amp;N</oddFooter>
  </headerFooter>
  <rowBreaks count="11" manualBreakCount="11">
    <brk id="54" max="255" man="1"/>
    <brk id="103" min="1" max="4" man="1"/>
    <brk id="137" max="255" man="1"/>
    <brk id="186" min="1" max="4" man="1"/>
    <brk id="221" max="255" man="1"/>
    <brk id="270" min="1" max="4" man="1"/>
    <brk id="305" max="255" man="1"/>
    <brk id="355" min="1" max="4" man="1"/>
    <brk id="389" max="255" man="1"/>
    <brk id="439" min="1" max="4" man="1"/>
    <brk id="473" min="1" max="4" man="1"/>
  </rowBreaks>
  <drawing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O1336"/>
  <sheetViews>
    <sheetView showZeros="0" zoomScalePageLayoutView="0" workbookViewId="0" topLeftCell="B2">
      <selection activeCell="E29" sqref="E29"/>
    </sheetView>
  </sheetViews>
  <sheetFormatPr defaultColWidth="11.421875" defaultRowHeight="12.75"/>
  <cols>
    <col min="1" max="1" width="2.28125" style="583" customWidth="1"/>
    <col min="2" max="2" width="46.8515625" style="815" customWidth="1"/>
    <col min="3" max="3" width="20.140625" style="815" customWidth="1"/>
    <col min="4" max="4" width="19.140625" style="815" customWidth="1"/>
    <col min="5" max="5" width="46.00390625" style="815" customWidth="1"/>
    <col min="6" max="6" width="21.00390625" style="815" customWidth="1"/>
    <col min="7" max="7" width="19.140625" style="815" customWidth="1"/>
    <col min="8" max="8" width="3.7109375" style="583" customWidth="1"/>
    <col min="9" max="9" width="3.7109375" style="580" customWidth="1"/>
    <col min="10" max="10" width="48.00390625" style="583" bestFit="1" customWidth="1"/>
    <col min="11" max="11" width="11.421875" style="583" customWidth="1"/>
    <col min="12" max="12" width="4.28125" style="583" customWidth="1"/>
    <col min="13" max="13" width="49.28125" style="583" bestFit="1" customWidth="1"/>
    <col min="14" max="14" width="11.421875" style="583" customWidth="1"/>
    <col min="15" max="15" width="3.7109375" style="583" customWidth="1"/>
    <col min="16" max="16384" width="11.421875" style="583" customWidth="1"/>
  </cols>
  <sheetData>
    <row r="1" spans="2:9" ht="30">
      <c r="B1" s="1400" t="s">
        <v>576</v>
      </c>
      <c r="C1" s="1400"/>
      <c r="D1" s="1400"/>
      <c r="E1" s="1400"/>
      <c r="F1" s="1400"/>
      <c r="G1" s="1400"/>
      <c r="I1" s="459"/>
    </row>
    <row r="2" spans="2:9" ht="30">
      <c r="B2" s="1400" t="str">
        <f>'Modif dossier'!$C$83</f>
        <v>Exercice 2013</v>
      </c>
      <c r="C2" s="1400"/>
      <c r="D2" s="1400"/>
      <c r="E2" s="1400"/>
      <c r="F2" s="1400"/>
      <c r="G2" s="1400"/>
      <c r="I2" s="459"/>
    </row>
    <row r="3" spans="2:9" ht="38.25" customHeight="1">
      <c r="B3" s="1385" t="s">
        <v>521</v>
      </c>
      <c r="C3" s="1385"/>
      <c r="D3" s="1385"/>
      <c r="E3" s="1385"/>
      <c r="F3" s="1385"/>
      <c r="G3" s="1385"/>
      <c r="I3" s="459"/>
    </row>
    <row r="4" spans="2:15" s="459" customFormat="1" ht="5.25" customHeight="1" thickBot="1">
      <c r="B4" s="466"/>
      <c r="H4" s="583"/>
      <c r="I4" s="698"/>
      <c r="J4" s="698"/>
      <c r="K4" s="698"/>
      <c r="L4" s="698"/>
      <c r="M4" s="698"/>
      <c r="N4" s="698"/>
      <c r="O4" s="698"/>
    </row>
    <row r="5" spans="2:15" s="463" customFormat="1" ht="27" customHeight="1" thickTop="1">
      <c r="B5" s="1186" t="str">
        <f>'Modif dossier'!$C$7</f>
        <v>DOSSIER LIGUES 2013</v>
      </c>
      <c r="C5" s="1186"/>
      <c r="D5" s="1186"/>
      <c r="E5" s="1186"/>
      <c r="F5" s="1186"/>
      <c r="G5" s="1186"/>
      <c r="H5" s="583"/>
      <c r="I5" s="698"/>
      <c r="J5" s="1402" t="s">
        <v>353</v>
      </c>
      <c r="K5" s="1403"/>
      <c r="L5" s="1403"/>
      <c r="M5" s="1403"/>
      <c r="N5" s="1404"/>
      <c r="O5" s="698"/>
    </row>
    <row r="6" spans="2:15" s="459" customFormat="1" ht="20.25" customHeight="1" thickBot="1">
      <c r="B6" s="1401" t="s">
        <v>511</v>
      </c>
      <c r="C6" s="1401"/>
      <c r="D6" s="1401"/>
      <c r="E6" s="1401"/>
      <c r="F6" s="1401"/>
      <c r="G6" s="1401"/>
      <c r="H6" s="583"/>
      <c r="I6" s="698"/>
      <c r="J6" s="1405"/>
      <c r="K6" s="1406"/>
      <c r="L6" s="1406"/>
      <c r="M6" s="1406"/>
      <c r="N6" s="1407"/>
      <c r="O6" s="698"/>
    </row>
    <row r="7" spans="2:15" ht="55.5" customHeight="1" thickBot="1">
      <c r="B7" s="699" t="s">
        <v>829</v>
      </c>
      <c r="C7" s="700" t="s">
        <v>692</v>
      </c>
      <c r="D7" s="701" t="s">
        <v>789</v>
      </c>
      <c r="E7" s="702" t="s">
        <v>830</v>
      </c>
      <c r="F7" s="703" t="s">
        <v>692</v>
      </c>
      <c r="G7" s="704" t="s">
        <v>789</v>
      </c>
      <c r="I7" s="698"/>
      <c r="J7" s="1409" t="s">
        <v>761</v>
      </c>
      <c r="K7" s="1409"/>
      <c r="L7" s="1409"/>
      <c r="M7" s="1409"/>
      <c r="N7" s="1409"/>
      <c r="O7" s="698"/>
    </row>
    <row r="8" spans="2:15" ht="19.5" customHeight="1" thickBot="1">
      <c r="B8" s="705" t="s">
        <v>694</v>
      </c>
      <c r="C8" s="706">
        <f>SUM(C9:C14)</f>
        <v>0</v>
      </c>
      <c r="D8" s="707">
        <f>IF(C8&gt;=('IV - Fiches actions'!C58+'IV - Fiches actions'!C141+'IV - Fiches actions'!C225+'IV - Fiches actions'!C309+'IV - Fiches actions'!C393),"","Revoir les fiches action")</f>
      </c>
      <c r="E8" s="708" t="s">
        <v>41</v>
      </c>
      <c r="F8" s="709">
        <f>SUM(F9:F12)</f>
        <v>0</v>
      </c>
      <c r="G8" s="710">
        <f>IF(F8&gt;=('IV - Fiches actions'!E58+'IV - Fiches actions'!E393+'IV - Fiches actions'!E309+'IV - Fiches actions'!E225+'IV - Fiches actions'!E141),"","Revoir les fiches action")</f>
      </c>
      <c r="I8" s="698"/>
      <c r="J8" s="1410"/>
      <c r="K8" s="1411"/>
      <c r="L8" s="1411"/>
      <c r="M8" s="1411"/>
      <c r="N8" s="698"/>
      <c r="O8" s="698"/>
    </row>
    <row r="9" spans="2:15" ht="19.5" customHeight="1" thickBot="1" thickTop="1">
      <c r="B9" s="711" t="s">
        <v>696</v>
      </c>
      <c r="C9" s="712"/>
      <c r="D9" s="713"/>
      <c r="E9" s="714" t="s">
        <v>697</v>
      </c>
      <c r="F9" s="715"/>
      <c r="G9" s="716"/>
      <c r="I9" s="698"/>
      <c r="J9" s="1386" t="s">
        <v>354</v>
      </c>
      <c r="K9" s="1387"/>
      <c r="L9" s="717"/>
      <c r="M9" s="1388" t="s">
        <v>693</v>
      </c>
      <c r="N9" s="1389"/>
      <c r="O9" s="698"/>
    </row>
    <row r="10" spans="2:15" ht="19.5" customHeight="1" thickBot="1" thickTop="1">
      <c r="B10" s="718" t="s">
        <v>698</v>
      </c>
      <c r="C10" s="719"/>
      <c r="D10" s="713"/>
      <c r="E10" s="720" t="s">
        <v>699</v>
      </c>
      <c r="F10" s="721"/>
      <c r="G10" s="716"/>
      <c r="I10" s="698"/>
      <c r="J10" s="1408"/>
      <c r="K10" s="1408"/>
      <c r="L10" s="1408"/>
      <c r="M10" s="1408"/>
      <c r="N10" s="722"/>
      <c r="O10" s="722"/>
    </row>
    <row r="11" spans="2:15" ht="19.5" customHeight="1" thickTop="1">
      <c r="B11" s="718" t="s">
        <v>700</v>
      </c>
      <c r="C11" s="719"/>
      <c r="D11" s="713"/>
      <c r="E11" s="723" t="s">
        <v>790</v>
      </c>
      <c r="F11" s="724"/>
      <c r="G11" s="716"/>
      <c r="I11" s="698"/>
      <c r="J11" s="725" t="s">
        <v>694</v>
      </c>
      <c r="K11" s="726">
        <f>SUM('IV - Fiches actions'!$C$58+'IV - Fiches actions'!$C$141+'IV - Fiches actions'!$C$225+'IV - Fiches actions'!$C$309+'IV - Fiches actions'!$C$393,'IV - Fiches actions'!$C$477)</f>
        <v>0</v>
      </c>
      <c r="L11" s="727"/>
      <c r="M11" s="725" t="s">
        <v>695</v>
      </c>
      <c r="N11" s="728">
        <f>SUM('IV - Fiches actions'!$E$58,'IV - Fiches actions'!$E$141,'IV - Fiches actions'!$E$225,'IV - Fiches actions'!$E$309,'IV - Fiches actions'!$E$393,'IV - Fiches actions'!$E$477)</f>
        <v>0</v>
      </c>
      <c r="O11" s="698"/>
    </row>
    <row r="12" spans="2:15" ht="19.5" customHeight="1" thickBot="1">
      <c r="B12" s="718" t="s">
        <v>701</v>
      </c>
      <c r="C12" s="719"/>
      <c r="D12" s="713"/>
      <c r="E12" s="729"/>
      <c r="F12" s="730"/>
      <c r="G12" s="716"/>
      <c r="I12" s="698"/>
      <c r="J12" s="731" t="s">
        <v>704</v>
      </c>
      <c r="K12" s="732">
        <f>SUM('IV - Fiches actions'!$C$63+'IV - Fiches actions'!$C$146+'IV - Fiches actions'!$C$230+'IV - Fiches actions'!$C$314+'IV - Fiches actions'!$C$398,'IV - Fiches actions'!$C$482)</f>
        <v>0</v>
      </c>
      <c r="L12" s="733"/>
      <c r="M12" s="731" t="s">
        <v>747</v>
      </c>
      <c r="N12" s="732">
        <f>SUM('IV - Fiches actions'!$E$62,'IV - Fiches actions'!$E$145,'IV - Fiches actions'!$E$229,'IV - Fiches actions'!$E$313,'IV - Fiches actions'!$E$397,'IV - Fiches actions'!$E$481)</f>
        <v>0</v>
      </c>
      <c r="O12" s="698"/>
    </row>
    <row r="13" spans="2:15" ht="19.5" customHeight="1">
      <c r="B13" s="718" t="s">
        <v>702</v>
      </c>
      <c r="C13" s="719"/>
      <c r="D13" s="713"/>
      <c r="E13" s="734" t="s">
        <v>828</v>
      </c>
      <c r="F13" s="735">
        <f>F14+F19+F20+F21+F22+F23+F26+F28+F33</f>
        <v>0</v>
      </c>
      <c r="G13" s="710">
        <f>IF(F13&gt;=('IV - Fiches actions'!E62+'IV - Fiches actions'!E397+'IV - Fiches actions'!E313+'IV - Fiches actions'!E229+'IV - Fiches actions'!E145),"","Revoir les fiches actions")</f>
      </c>
      <c r="I13" s="698"/>
      <c r="J13" s="731" t="s">
        <v>710</v>
      </c>
      <c r="K13" s="732">
        <f>SUM('IV - Fiches actions'!$C$68+'IV - Fiches actions'!$C$151+'IV - Fiches actions'!$C$235+'IV - Fiches actions'!$C$319+'IV - Fiches actions'!$C$403,'IV - Fiches actions'!$C$487)</f>
        <v>0</v>
      </c>
      <c r="L13" s="733"/>
      <c r="M13" s="736" t="s">
        <v>355</v>
      </c>
      <c r="N13" s="732">
        <f>SUM('IV - Fiches actions'!$E$64,'IV - Fiches actions'!$E$147,'IV - Fiches actions'!$E$231,'IV - Fiches actions'!$E$315,'IV - Fiches actions'!$E$399,'IV - Fiches actions'!$E$483)</f>
        <v>0</v>
      </c>
      <c r="O13" s="698"/>
    </row>
    <row r="14" spans="2:15" ht="19.5" customHeight="1" thickBot="1">
      <c r="B14" s="718" t="s">
        <v>703</v>
      </c>
      <c r="C14" s="719"/>
      <c r="D14" s="713"/>
      <c r="E14" s="737" t="s">
        <v>47</v>
      </c>
      <c r="F14" s="735">
        <f>SUM(F15:F18)</f>
        <v>0</v>
      </c>
      <c r="G14" s="738"/>
      <c r="I14" s="698"/>
      <c r="J14" s="731" t="s">
        <v>723</v>
      </c>
      <c r="K14" s="732">
        <f>SUM('IV - Fiches actions'!$C$74+'IV - Fiches actions'!$C$157+'IV - Fiches actions'!$C$241+'IV - Fiches actions'!$C$325+'IV - Fiches actions'!$C$409,'IV - Fiches actions'!$C$493)</f>
        <v>0</v>
      </c>
      <c r="L14" s="733"/>
      <c r="M14" s="731" t="s">
        <v>749</v>
      </c>
      <c r="N14" s="732">
        <f>SUM('IV - Fiches actions'!$E$81,'IV - Fiches actions'!$E$164,'IV - Fiches actions'!$E$248,'IV - Fiches actions'!$E$332,'IV - Fiches actions'!$E$416,'IV - Fiches actions'!$E$500)</f>
        <v>0</v>
      </c>
      <c r="O14" s="698"/>
    </row>
    <row r="15" spans="2:15" ht="19.5" customHeight="1">
      <c r="B15" s="705" t="s">
        <v>704</v>
      </c>
      <c r="C15" s="706">
        <f>SUM(C16:C21)</f>
        <v>0</v>
      </c>
      <c r="D15" s="707">
        <f>IF(C15&gt;=('IV - Fiches actions'!C63+'IV - Fiches actions'!C398+'IV - Fiches actions'!C314+'IV - Fiches actions'!C230+'IV - Fiches actions'!C146),"","Revoir les fiches action")</f>
      </c>
      <c r="E15" s="739" t="str">
        <f>'Modif dossier'!$C$82</f>
        <v>CNDS 2013</v>
      </c>
      <c r="F15" s="735">
        <f>SUM('IV - Fiches actions'!$E$64,'IV - Fiches actions'!$E$147,'IV - Fiches actions'!$E$231,'IV - Fiches actions'!$E$315,'IV - Fiches actions'!$E$399,'IV - Fiches actions'!$E$483)</f>
        <v>0</v>
      </c>
      <c r="G15" s="740">
        <f>IF(F15&gt;=('IV - Fiches actions'!E64+'IV - Fiches actions'!E147+'IV - Fiches actions'!E231+'IV - Fiches actions'!E315+'IV - Fiches actions'!E399),"","Revoir les fiches action")</f>
      </c>
      <c r="I15" s="698"/>
      <c r="J15" s="731" t="s">
        <v>730</v>
      </c>
      <c r="K15" s="732">
        <f>SUM('IV - Fiches actions'!$C$78+'IV - Fiches actions'!$C$161+'IV - Fiches actions'!$C$245+'IV - Fiches actions'!$C$329+'IV - Fiches actions'!$C$413,'IV - Fiches actions'!$C$497)</f>
        <v>0</v>
      </c>
      <c r="L15" s="733"/>
      <c r="M15" s="731" t="s">
        <v>31</v>
      </c>
      <c r="N15" s="732">
        <f>SUM('IV - Fiches actions'!$E$85,'IV - Fiches actions'!$E$168,'IV - Fiches actions'!$E$252,'IV - Fiches actions'!$E$336,'IV - Fiches actions'!$E$420)</f>
        <v>0</v>
      </c>
      <c r="O15" s="698"/>
    </row>
    <row r="16" spans="2:15" ht="19.5" customHeight="1">
      <c r="B16" s="711" t="s">
        <v>705</v>
      </c>
      <c r="C16" s="712"/>
      <c r="D16" s="741"/>
      <c r="E16" s="742"/>
      <c r="F16" s="721"/>
      <c r="G16" s="716"/>
      <c r="I16" s="698"/>
      <c r="J16" s="731" t="s">
        <v>356</v>
      </c>
      <c r="K16" s="732">
        <f>SUM('IV - Fiches actions'!$C$81+'IV - Fiches actions'!$C$164+'IV - Fiches actions'!$C$248+'IV - Fiches actions'!$C$332+'IV - Fiches actions'!$C$416,'IV - Fiches actions'!$C$500)</f>
        <v>0</v>
      </c>
      <c r="L16" s="733"/>
      <c r="M16" s="731" t="s">
        <v>900</v>
      </c>
      <c r="N16" s="732">
        <f>SUM('IV - Fiches actions'!$E$86,'IV - Fiches actions'!$E$169,'IV - Fiches actions'!$E$253,'IV - Fiches actions'!$E$337,'IV - Fiches actions'!$E$421,'IV - Fiches actions'!$E$505)</f>
        <v>0</v>
      </c>
      <c r="O16" s="698"/>
    </row>
    <row r="17" spans="2:15" ht="19.5" customHeight="1">
      <c r="B17" s="718" t="s">
        <v>706</v>
      </c>
      <c r="C17" s="719"/>
      <c r="D17" s="741"/>
      <c r="E17" s="742"/>
      <c r="F17" s="721"/>
      <c r="G17" s="716"/>
      <c r="I17" s="698"/>
      <c r="J17" s="731" t="s">
        <v>357</v>
      </c>
      <c r="K17" s="732">
        <f>SUM('IV - Fiches actions'!$C$83+'IV - Fiches actions'!$C$166+'IV - Fiches actions'!$C$250+'IV - Fiches actions'!$C$334+'IV - Fiches actions'!$C$418,'IV - Fiches actions'!$C$502)</f>
        <v>0</v>
      </c>
      <c r="L17" s="733"/>
      <c r="M17" s="743" t="s">
        <v>736</v>
      </c>
      <c r="N17" s="744">
        <f>SUM(N11:N16)-N13</f>
        <v>0</v>
      </c>
      <c r="O17" s="698"/>
    </row>
    <row r="18" spans="2:15" ht="19.5" customHeight="1" thickBot="1">
      <c r="B18" s="718" t="s">
        <v>707</v>
      </c>
      <c r="C18" s="719"/>
      <c r="D18" s="741"/>
      <c r="E18" s="745"/>
      <c r="F18" s="746"/>
      <c r="G18" s="716"/>
      <c r="I18" s="698"/>
      <c r="J18" s="731" t="s">
        <v>733</v>
      </c>
      <c r="K18" s="732">
        <f>SUM('IV - Fiches actions'!$C$85+'IV - Fiches actions'!$C$168+'IV - Fiches actions'!$C$252+'IV - Fiches actions'!$C$336+'IV - Fiches actions'!$C$420,'IV - Fiches actions'!$C$504)</f>
        <v>0</v>
      </c>
      <c r="L18" s="733"/>
      <c r="M18" s="747" t="s">
        <v>32</v>
      </c>
      <c r="N18" s="748">
        <f>SUM('IV - Fiches actions'!$E$89,'IV - Fiches actions'!$E$172,'IV - Fiches actions'!$E$256,'IV - Fiches actions'!$E$340,'IV - Fiches actions'!$E$424,'IV - Fiches actions'!$E$508)</f>
        <v>0</v>
      </c>
      <c r="O18" s="698"/>
    </row>
    <row r="19" spans="2:15" ht="19.5" customHeight="1" thickBot="1">
      <c r="B19" s="718" t="s">
        <v>687</v>
      </c>
      <c r="C19" s="719"/>
      <c r="D19" s="741"/>
      <c r="E19" s="749" t="s">
        <v>854</v>
      </c>
      <c r="F19" s="750"/>
      <c r="G19" s="751"/>
      <c r="I19" s="698"/>
      <c r="J19" s="752" t="s">
        <v>735</v>
      </c>
      <c r="K19" s="744">
        <f>SUM(K11:K18)</f>
        <v>0</v>
      </c>
      <c r="L19" s="733"/>
      <c r="M19" s="753" t="s">
        <v>736</v>
      </c>
      <c r="N19" s="754">
        <f>N17+N18</f>
        <v>0</v>
      </c>
      <c r="O19" s="698"/>
    </row>
    <row r="20" spans="2:15" ht="19.5" customHeight="1" thickBot="1" thickTop="1">
      <c r="B20" s="718" t="s">
        <v>708</v>
      </c>
      <c r="C20" s="719"/>
      <c r="D20" s="741"/>
      <c r="E20" s="749" t="s">
        <v>871</v>
      </c>
      <c r="F20" s="755"/>
      <c r="G20" s="716"/>
      <c r="I20" s="698"/>
      <c r="J20" s="747" t="s">
        <v>935</v>
      </c>
      <c r="K20" s="748">
        <f>SUM('IV - Fiches actions'!$C$89+'IV - Fiches actions'!$C$172+'IV - Fiches actions'!$C$256+'IV - Fiches actions'!$C$340+'IV - Fiches actions'!$C$424,'IV - Fiches actions'!$C$508)</f>
        <v>0</v>
      </c>
      <c r="L20" s="733"/>
      <c r="M20" s="756"/>
      <c r="N20" s="756"/>
      <c r="O20" s="698"/>
    </row>
    <row r="21" spans="2:15" ht="19.5" customHeight="1" thickBot="1">
      <c r="B21" s="757" t="s">
        <v>709</v>
      </c>
      <c r="C21" s="719"/>
      <c r="D21" s="741"/>
      <c r="E21" s="749" t="s">
        <v>42</v>
      </c>
      <c r="F21" s="750"/>
      <c r="G21" s="716"/>
      <c r="I21" s="698"/>
      <c r="J21" s="753" t="s">
        <v>735</v>
      </c>
      <c r="K21" s="754">
        <f>K19+K20</f>
        <v>0</v>
      </c>
      <c r="L21" s="758"/>
      <c r="M21" s="756"/>
      <c r="N21" s="756"/>
      <c r="O21" s="698"/>
    </row>
    <row r="22" spans="2:15" ht="19.5" customHeight="1">
      <c r="B22" s="705" t="s">
        <v>710</v>
      </c>
      <c r="C22" s="706">
        <f>SUM(C23:C28)</f>
        <v>0</v>
      </c>
      <c r="D22" s="707">
        <f>IF(C22&gt;=('IV - Fiches actions'!C68+'IV - Fiches actions'!C151+'IV - Fiches actions'!C235+'IV - Fiches actions'!C319+'IV - Fiches actions'!C403),"","Revoir les fiches action")</f>
      </c>
      <c r="E22" s="1503"/>
      <c r="F22" s="750"/>
      <c r="G22" s="716"/>
      <c r="I22" s="698"/>
      <c r="J22" s="698"/>
      <c r="K22" s="698"/>
      <c r="L22" s="698"/>
      <c r="M22" s="698"/>
      <c r="N22" s="698"/>
      <c r="O22" s="698"/>
    </row>
    <row r="23" spans="2:9" ht="19.5" customHeight="1">
      <c r="B23" s="759" t="s">
        <v>715</v>
      </c>
      <c r="C23" s="712"/>
      <c r="D23" s="741"/>
      <c r="E23" s="760" t="s">
        <v>360</v>
      </c>
      <c r="F23" s="735"/>
      <c r="G23" s="716"/>
      <c r="I23" s="463"/>
    </row>
    <row r="24" spans="2:9" ht="19.5" customHeight="1">
      <c r="B24" s="718" t="s">
        <v>716</v>
      </c>
      <c r="C24" s="719"/>
      <c r="D24" s="741"/>
      <c r="E24" s="761"/>
      <c r="F24" s="762"/>
      <c r="G24" s="716"/>
      <c r="I24" s="463"/>
    </row>
    <row r="25" spans="2:9" ht="19.5" customHeight="1">
      <c r="B25" s="718" t="s">
        <v>717</v>
      </c>
      <c r="C25" s="719"/>
      <c r="D25" s="741"/>
      <c r="E25" s="729"/>
      <c r="F25" s="755"/>
      <c r="G25" s="716"/>
      <c r="I25" s="463"/>
    </row>
    <row r="26" spans="2:9" ht="19.5" customHeight="1">
      <c r="B26" s="718" t="s">
        <v>718</v>
      </c>
      <c r="C26" s="719"/>
      <c r="D26" s="741"/>
      <c r="E26" s="763" t="s">
        <v>498</v>
      </c>
      <c r="F26" s="735">
        <f>SUM(F27)</f>
        <v>0</v>
      </c>
      <c r="G26" s="716"/>
      <c r="I26" s="463"/>
    </row>
    <row r="27" spans="2:9" ht="19.5" customHeight="1">
      <c r="B27" s="718" t="s">
        <v>719</v>
      </c>
      <c r="C27" s="719"/>
      <c r="D27" s="741"/>
      <c r="E27" s="761"/>
      <c r="F27" s="750"/>
      <c r="G27" s="716"/>
      <c r="I27" s="463"/>
    </row>
    <row r="28" spans="2:9" ht="19.5" customHeight="1" thickBot="1">
      <c r="B28" s="764" t="s">
        <v>709</v>
      </c>
      <c r="C28" s="719"/>
      <c r="D28" s="741"/>
      <c r="E28" s="763" t="s">
        <v>889</v>
      </c>
      <c r="F28" s="735">
        <f>SUM(F29:F30)</f>
        <v>0</v>
      </c>
      <c r="G28" s="716"/>
      <c r="I28" s="463"/>
    </row>
    <row r="29" spans="2:9" ht="19.5" customHeight="1">
      <c r="B29" s="765" t="s">
        <v>720</v>
      </c>
      <c r="C29" s="706">
        <f>SUM(C30:C31)</f>
        <v>0</v>
      </c>
      <c r="D29" s="741"/>
      <c r="E29" s="745"/>
      <c r="F29" s="721"/>
      <c r="G29" s="716"/>
      <c r="I29" s="463"/>
    </row>
    <row r="30" spans="2:9" ht="19.5" customHeight="1">
      <c r="B30" s="759" t="s">
        <v>721</v>
      </c>
      <c r="C30" s="766"/>
      <c r="D30" s="741"/>
      <c r="E30" s="742"/>
      <c r="F30" s="724"/>
      <c r="G30" s="716"/>
      <c r="I30" s="463"/>
    </row>
    <row r="31" spans="2:9" ht="19.5" customHeight="1" thickBot="1">
      <c r="B31" s="757" t="s">
        <v>722</v>
      </c>
      <c r="C31" s="767"/>
      <c r="D31" s="741"/>
      <c r="E31" s="749" t="s">
        <v>895</v>
      </c>
      <c r="F31" s="750"/>
      <c r="G31" s="716"/>
      <c r="I31" s="463"/>
    </row>
    <row r="32" spans="2:9" ht="19.5" customHeight="1">
      <c r="B32" s="705" t="s">
        <v>723</v>
      </c>
      <c r="C32" s="706">
        <f>SUM(C33:C35)</f>
        <v>0</v>
      </c>
      <c r="D32" s="707">
        <f>IF(C32&gt;=('IV - Fiches actions'!C74+'IV - Fiches actions'!C409+'IV - Fiches actions'!C325+'IV - Fiches actions'!C241+'IV - Fiches actions'!C157),"","Revoir les fiches action")</f>
      </c>
      <c r="E32" s="768" t="s">
        <v>896</v>
      </c>
      <c r="F32" s="750"/>
      <c r="G32" s="716"/>
      <c r="I32" s="463"/>
    </row>
    <row r="33" spans="2:9" ht="19.5" customHeight="1">
      <c r="B33" s="759" t="s">
        <v>724</v>
      </c>
      <c r="C33" s="769"/>
      <c r="D33" s="741"/>
      <c r="E33" s="763" t="s">
        <v>897</v>
      </c>
      <c r="F33" s="770">
        <f>SUM(F34:F35)</f>
        <v>0</v>
      </c>
      <c r="G33" s="716"/>
      <c r="I33" s="463"/>
    </row>
    <row r="34" spans="2:9" ht="19.5" customHeight="1">
      <c r="B34" s="718" t="s">
        <v>726</v>
      </c>
      <c r="C34" s="719"/>
      <c r="D34" s="741"/>
      <c r="E34" s="745"/>
      <c r="F34" s="715"/>
      <c r="G34" s="716"/>
      <c r="I34" s="463"/>
    </row>
    <row r="35" spans="2:9" ht="19.5" customHeight="1" thickBot="1">
      <c r="B35" s="757" t="s">
        <v>727</v>
      </c>
      <c r="C35" s="767"/>
      <c r="D35" s="741"/>
      <c r="E35" s="771"/>
      <c r="F35" s="730"/>
      <c r="G35" s="716"/>
      <c r="I35" s="463"/>
    </row>
    <row r="36" spans="2:9" ht="19.5" customHeight="1">
      <c r="B36" s="765" t="s">
        <v>730</v>
      </c>
      <c r="C36" s="706">
        <f>SUM(C37:C38)</f>
        <v>0</v>
      </c>
      <c r="D36" s="707">
        <f>IF(C36&gt;=('IV - Fiches actions'!C78+'IV - Fiches actions'!C413+'IV - Fiches actions'!C329+'IV - Fiches actions'!C245+'IV - Fiches actions'!C161),"","Revoir les fiches action")</f>
      </c>
      <c r="E36" s="772" t="s">
        <v>749</v>
      </c>
      <c r="F36" s="735">
        <f>SUM(F37:F39)</f>
        <v>0</v>
      </c>
      <c r="G36" s="710">
        <f>IF(F36&gt;=('IV - Fiches actions'!E81+'IV - Fiches actions'!E164+'IV - Fiches actions'!E248+'IV - Fiches actions'!E332+'IV - Fiches actions'!E416),"","Revoir les fiches action")</f>
      </c>
      <c r="I36" s="463"/>
    </row>
    <row r="37" spans="2:9" ht="19.5" customHeight="1">
      <c r="B37" s="759" t="s">
        <v>46</v>
      </c>
      <c r="C37" s="762"/>
      <c r="D37" s="741"/>
      <c r="E37" s="714" t="s">
        <v>731</v>
      </c>
      <c r="F37" s="715"/>
      <c r="G37" s="716"/>
      <c r="I37" s="463"/>
    </row>
    <row r="38" spans="2:9" ht="19.5" customHeight="1" thickBot="1">
      <c r="B38" s="773"/>
      <c r="C38" s="774"/>
      <c r="D38" s="741"/>
      <c r="E38" s="775" t="s">
        <v>45</v>
      </c>
      <c r="F38" s="715"/>
      <c r="G38" s="716"/>
      <c r="I38" s="463"/>
    </row>
    <row r="39" spans="2:9" ht="19.5" customHeight="1" thickBot="1">
      <c r="B39" s="776" t="s">
        <v>43</v>
      </c>
      <c r="C39" s="706">
        <f>SUM(C40)</f>
        <v>0</v>
      </c>
      <c r="D39" s="707">
        <f>IF(C39&gt;=('IV - Fiches actions'!C81+'IV - Fiches actions'!C416+'IV - Fiches actions'!C332+'IV - Fiches actions'!C248+'IV - Fiches actions'!C164),"","Revoir les fiches action")</f>
      </c>
      <c r="E39" s="777" t="s">
        <v>725</v>
      </c>
      <c r="F39" s="724"/>
      <c r="G39" s="716"/>
      <c r="I39" s="463"/>
    </row>
    <row r="40" spans="2:9" ht="19.5" customHeight="1" thickBot="1">
      <c r="B40" s="773"/>
      <c r="C40" s="774"/>
      <c r="D40" s="741"/>
      <c r="E40" s="778" t="s">
        <v>898</v>
      </c>
      <c r="F40" s="661"/>
      <c r="G40" s="716"/>
      <c r="I40" s="463"/>
    </row>
    <row r="41" spans="2:9" ht="19.5" customHeight="1">
      <c r="B41" s="776" t="s">
        <v>44</v>
      </c>
      <c r="C41" s="706">
        <f>SUM(C42)</f>
        <v>0</v>
      </c>
      <c r="D41" s="707">
        <f>IF(C41&gt;=('IV - Fiches actions'!C83+'IV - Fiches actions'!C418+'IV - Fiches actions'!C334+'IV - Fiches actions'!C250+'IV - Fiches actions'!C166),"","Revoir les fiches action")</f>
      </c>
      <c r="E41" s="708" t="s">
        <v>899</v>
      </c>
      <c r="F41" s="709">
        <f>SUM(F42:F43)</f>
        <v>0</v>
      </c>
      <c r="G41" s="716"/>
      <c r="I41" s="463"/>
    </row>
    <row r="42" spans="2:9" ht="19.5" customHeight="1" thickBot="1">
      <c r="B42" s="773"/>
      <c r="C42" s="774"/>
      <c r="D42" s="741"/>
      <c r="E42" s="714" t="s">
        <v>732</v>
      </c>
      <c r="F42" s="715"/>
      <c r="G42" s="716"/>
      <c r="I42" s="463"/>
    </row>
    <row r="43" spans="2:9" ht="19.5" customHeight="1" thickBot="1">
      <c r="B43" s="776" t="s">
        <v>733</v>
      </c>
      <c r="C43" s="706">
        <f>SUM(C44)</f>
        <v>0</v>
      </c>
      <c r="D43" s="707">
        <f>IF(C43&gt;=('IV - Fiches actions'!C85+'IV - Fiches actions'!C420+'IV - Fiches actions'!C336+'IV - Fiches actions'!C252+'IV - Fiches actions'!C168),"","Revoir les fiches action")</f>
      </c>
      <c r="E43" s="779" t="s">
        <v>734</v>
      </c>
      <c r="F43" s="730"/>
      <c r="G43" s="780"/>
      <c r="I43" s="463"/>
    </row>
    <row r="44" spans="2:9" ht="19.5" customHeight="1" thickBot="1">
      <c r="B44" s="773"/>
      <c r="C44" s="774"/>
      <c r="D44" s="781"/>
      <c r="E44" s="778" t="s">
        <v>900</v>
      </c>
      <c r="F44" s="661"/>
      <c r="G44" s="710">
        <f>IF(F44&gt;=('IV - Fiches actions'!E86+'IV - Fiches actions'!E169+'IV - Fiches actions'!E253+'IV - Fiches actions'!E337+'IV - Fiches actions'!E421),"","Revoir les fiches actions")</f>
      </c>
      <c r="I44" s="463"/>
    </row>
    <row r="45" spans="2:9" ht="26.25" customHeight="1" thickBot="1">
      <c r="B45" s="782" t="s">
        <v>735</v>
      </c>
      <c r="C45" s="706">
        <f>SUM(C43,C41,C39,C36,C32,C29,C22,C15,C8)</f>
        <v>0</v>
      </c>
      <c r="D45" s="783">
        <f>IF(C45&gt;=('IV - Fiches actions'!C87+'IV - Fiches actions'!C422+'IV - Fiches actions'!C338+'IV - Fiches actions'!C254+'IV - Fiches actions'!C170),"","Revoir les fiches action")</f>
      </c>
      <c r="E45" s="784" t="s">
        <v>736</v>
      </c>
      <c r="F45" s="785">
        <f>SUM(F8,F13,F36,F40,F41,F44)</f>
        <v>0</v>
      </c>
      <c r="G45" s="786">
        <f>IF(F45&gt;=('IV - Fiches actions'!E87+'IV - Fiches actions'!E170+'IV - Fiches actions'!E254+'IV - Fiches actions'!E338+'IV - Fiches actions'!E422),"","Revoir les fiches action")</f>
      </c>
      <c r="I45" s="463"/>
    </row>
    <row r="46" spans="2:9" ht="33.75" customHeight="1" thickBot="1">
      <c r="B46" s="1395" t="str">
        <f>IF(C45=F45,"Equilibre des charges et des produits","Attention à l'équilibre des charges et des produits")</f>
        <v>Equilibre des charges et des produits</v>
      </c>
      <c r="C46" s="1396"/>
      <c r="D46" s="1396"/>
      <c r="E46" s="1396"/>
      <c r="F46" s="1396"/>
      <c r="G46" s="1397"/>
      <c r="I46" s="463"/>
    </row>
    <row r="47" spans="2:9" ht="7.5" customHeight="1" thickBot="1">
      <c r="B47" s="672"/>
      <c r="C47" s="787"/>
      <c r="D47" s="787"/>
      <c r="E47" s="787"/>
      <c r="F47" s="787"/>
      <c r="G47" s="672"/>
      <c r="I47" s="463"/>
    </row>
    <row r="48" spans="2:9" ht="19.5" customHeight="1">
      <c r="B48" s="788" t="s">
        <v>737</v>
      </c>
      <c r="C48" s="709">
        <f>SUM(C49:C51)</f>
        <v>0</v>
      </c>
      <c r="D48" s="707">
        <f>IF(C48&gt;=('IV - Fiches actions'!C89+'IV - Fiches actions'!C424+'IV - Fiches actions'!C340+'IV - Fiches actions'!C256+'IV - Fiches actions'!C172),"","Revoir les fiches action")</f>
      </c>
      <c r="E48" s="708" t="s">
        <v>738</v>
      </c>
      <c r="F48" s="709">
        <f>SUM(F49:F51)</f>
        <v>0</v>
      </c>
      <c r="G48" s="710">
        <f>IF(F48&gt;=('IV - Fiches actions'!E89+'IV - Fiches actions'!E172+'IV - Fiches actions'!E256+'IV - Fiches actions'!E340+'IV - Fiches actions'!E424),"","Revoir les fiches action")</f>
      </c>
      <c r="I48" s="463"/>
    </row>
    <row r="49" spans="2:9" ht="19.5" customHeight="1">
      <c r="B49" s="789" t="s">
        <v>690</v>
      </c>
      <c r="C49" s="750"/>
      <c r="D49" s="741"/>
      <c r="E49" s="790" t="s">
        <v>691</v>
      </c>
      <c r="F49" s="750"/>
      <c r="G49" s="791"/>
      <c r="I49" s="463"/>
    </row>
    <row r="50" spans="2:9" ht="19.5" customHeight="1">
      <c r="B50" s="792" t="s">
        <v>739</v>
      </c>
      <c r="C50" s="750"/>
      <c r="D50" s="741"/>
      <c r="E50" s="793" t="s">
        <v>740</v>
      </c>
      <c r="F50" s="750"/>
      <c r="G50" s="791"/>
      <c r="I50" s="463"/>
    </row>
    <row r="51" spans="2:9" ht="19.5" customHeight="1" thickBot="1">
      <c r="B51" s="794" t="s">
        <v>741</v>
      </c>
      <c r="C51" s="795"/>
      <c r="D51" s="796"/>
      <c r="E51" s="797" t="s">
        <v>742</v>
      </c>
      <c r="F51" s="795"/>
      <c r="G51" s="798"/>
      <c r="I51" s="463"/>
    </row>
    <row r="52" spans="2:9" ht="27" customHeight="1" thickBot="1">
      <c r="B52" s="799" t="s">
        <v>743</v>
      </c>
      <c r="C52" s="785">
        <f>SUM(C45,C48)</f>
        <v>0</v>
      </c>
      <c r="D52" s="783">
        <f>IF(C52&gt;=('IV - Fiches actions'!C94+'IV - Fiches actions'!C429+'IV - Fiches actions'!C345+'IV - Fiches actions'!C261+'IV - Fiches actions'!C177),"","Revoir les fiches action")</f>
      </c>
      <c r="E52" s="800" t="s">
        <v>744</v>
      </c>
      <c r="F52" s="785">
        <f>SUM(F48,F45)</f>
        <v>0</v>
      </c>
      <c r="G52" s="786">
        <f>IF(F52&gt;=('IV - Fiches actions'!E94+'IV - Fiches actions'!E177+'IV - Fiches actions'!E261+'IV - Fiches actions'!E345+'IV - Fiches actions'!E429),"","Revoir les fiches action")</f>
      </c>
      <c r="I52" s="463"/>
    </row>
    <row r="53" spans="2:9" ht="33.75" customHeight="1" thickBot="1">
      <c r="B53" s="1395" t="str">
        <f>IF(C48=F48,"Equilibre des contributions volontaires","Attention à l'équilibre des contributions volontaires")</f>
        <v>Equilibre des contributions volontaires</v>
      </c>
      <c r="C53" s="1396"/>
      <c r="D53" s="1396"/>
      <c r="E53" s="1396"/>
      <c r="F53" s="1396"/>
      <c r="G53" s="1397"/>
      <c r="I53" s="463"/>
    </row>
    <row r="54" spans="2:9" ht="12" customHeight="1" thickBot="1">
      <c r="B54" s="672"/>
      <c r="C54" s="672"/>
      <c r="D54" s="672"/>
      <c r="E54" s="672"/>
      <c r="F54" s="672"/>
      <c r="G54" s="672"/>
      <c r="I54" s="463"/>
    </row>
    <row r="55" spans="2:9" ht="33.75" customHeight="1" thickBot="1">
      <c r="B55" s="1390" t="str">
        <f>IF(C52=F52,"Budget Equilibré","Attention Budget Déséquilibré")</f>
        <v>Budget Equilibré</v>
      </c>
      <c r="C55" s="1391"/>
      <c r="D55" s="1391"/>
      <c r="E55" s="1391"/>
      <c r="F55" s="1391"/>
      <c r="G55" s="1392"/>
      <c r="I55" s="463"/>
    </row>
    <row r="56" spans="2:9" ht="12.75" customHeight="1">
      <c r="B56" s="801"/>
      <c r="C56" s="802"/>
      <c r="D56" s="802"/>
      <c r="E56" s="802"/>
      <c r="F56" s="802"/>
      <c r="G56" s="802"/>
      <c r="I56" s="463"/>
    </row>
    <row r="57" spans="2:9" ht="12.75" customHeight="1" thickBot="1">
      <c r="B57" s="803"/>
      <c r="C57" s="804"/>
      <c r="D57" s="804"/>
      <c r="E57" s="804"/>
      <c r="F57" s="804"/>
      <c r="G57" s="804"/>
      <c r="I57" s="463"/>
    </row>
    <row r="58" spans="2:9" ht="21" thickBot="1">
      <c r="B58" s="803"/>
      <c r="C58" s="1398" t="s">
        <v>936</v>
      </c>
      <c r="D58" s="1398"/>
      <c r="E58" s="1399"/>
      <c r="F58" s="805" t="e">
        <f>F15/F45</f>
        <v>#DIV/0!</v>
      </c>
      <c r="G58" s="804"/>
      <c r="I58" s="463"/>
    </row>
    <row r="59" spans="2:9" ht="12.75" customHeight="1">
      <c r="B59" s="803"/>
      <c r="C59" s="804"/>
      <c r="D59" s="804"/>
      <c r="E59" s="804"/>
      <c r="F59" s="804"/>
      <c r="G59" s="804"/>
      <c r="I59" s="463"/>
    </row>
    <row r="60" spans="2:9" ht="16.5" customHeight="1">
      <c r="B60" s="1394" t="s">
        <v>793</v>
      </c>
      <c r="C60" s="1394"/>
      <c r="D60" s="1394"/>
      <c r="E60" s="1394"/>
      <c r="F60" s="1394"/>
      <c r="G60" s="1394"/>
      <c r="I60" s="463"/>
    </row>
    <row r="61" spans="2:9" ht="30" customHeight="1">
      <c r="B61" s="1393" t="s">
        <v>522</v>
      </c>
      <c r="C61" s="1393"/>
      <c r="D61" s="1393"/>
      <c r="E61" s="1393"/>
      <c r="F61" s="1393"/>
      <c r="G61" s="1393"/>
      <c r="I61" s="463"/>
    </row>
    <row r="62" spans="2:9" ht="23.25" customHeight="1">
      <c r="B62" s="583"/>
      <c r="C62" s="583"/>
      <c r="D62" s="583"/>
      <c r="E62" s="583"/>
      <c r="F62" s="583"/>
      <c r="G62" s="583"/>
      <c r="I62" s="463"/>
    </row>
    <row r="63" spans="2:9" ht="10.5" customHeight="1">
      <c r="B63" s="583"/>
      <c r="C63" s="583"/>
      <c r="D63" s="583"/>
      <c r="E63" s="583"/>
      <c r="F63" s="583"/>
      <c r="G63" s="583"/>
      <c r="I63" s="463"/>
    </row>
    <row r="64" spans="2:9" ht="12.75">
      <c r="B64" s="583"/>
      <c r="C64" s="583"/>
      <c r="D64" s="583"/>
      <c r="E64" s="583"/>
      <c r="F64" s="583"/>
      <c r="G64" s="583"/>
      <c r="I64" s="463"/>
    </row>
    <row r="65" spans="2:9" ht="12.75">
      <c r="B65" s="583"/>
      <c r="C65" s="583"/>
      <c r="D65" s="583"/>
      <c r="E65" s="583"/>
      <c r="F65" s="583"/>
      <c r="G65" s="583"/>
      <c r="I65" s="806"/>
    </row>
    <row r="66" spans="2:9" ht="12.75">
      <c r="B66" s="583"/>
      <c r="C66" s="583"/>
      <c r="D66" s="583"/>
      <c r="E66" s="583"/>
      <c r="F66" s="583"/>
      <c r="G66" s="583"/>
      <c r="I66" s="463"/>
    </row>
    <row r="67" spans="2:9" ht="12.75">
      <c r="B67" s="583"/>
      <c r="C67" s="583"/>
      <c r="D67" s="583"/>
      <c r="E67" s="583"/>
      <c r="F67" s="583"/>
      <c r="G67" s="583"/>
      <c r="I67" s="463"/>
    </row>
    <row r="68" spans="2:9" ht="12.75">
      <c r="B68" s="583"/>
      <c r="C68" s="583"/>
      <c r="D68" s="583"/>
      <c r="E68" s="583"/>
      <c r="F68" s="583"/>
      <c r="G68" s="583"/>
      <c r="I68" s="463"/>
    </row>
    <row r="69" spans="2:9" ht="12.75">
      <c r="B69" s="583"/>
      <c r="C69" s="583"/>
      <c r="D69" s="583"/>
      <c r="E69" s="583"/>
      <c r="F69" s="583"/>
      <c r="G69" s="583"/>
      <c r="I69" s="463"/>
    </row>
    <row r="70" spans="2:9" ht="12.75">
      <c r="B70" s="583"/>
      <c r="C70" s="583"/>
      <c r="D70" s="583"/>
      <c r="E70" s="583"/>
      <c r="F70" s="583"/>
      <c r="G70" s="583"/>
      <c r="I70" s="463"/>
    </row>
    <row r="71" spans="2:9" ht="12.75">
      <c r="B71" s="583"/>
      <c r="C71" s="583"/>
      <c r="D71" s="583"/>
      <c r="E71" s="583"/>
      <c r="F71" s="583"/>
      <c r="G71" s="583"/>
      <c r="I71" s="498"/>
    </row>
    <row r="72" spans="2:9" ht="12.75">
      <c r="B72" s="583"/>
      <c r="C72" s="583"/>
      <c r="D72" s="583"/>
      <c r="E72" s="583"/>
      <c r="F72" s="583"/>
      <c r="G72" s="583"/>
      <c r="I72" s="498"/>
    </row>
    <row r="73" spans="2:9" ht="12.75">
      <c r="B73" s="583"/>
      <c r="C73" s="583"/>
      <c r="D73" s="583"/>
      <c r="E73" s="583"/>
      <c r="F73" s="583"/>
      <c r="G73" s="583"/>
      <c r="I73" s="498"/>
    </row>
    <row r="74" spans="2:9" ht="12.75">
      <c r="B74" s="583"/>
      <c r="C74" s="583"/>
      <c r="D74" s="583"/>
      <c r="E74" s="583"/>
      <c r="F74" s="583"/>
      <c r="G74" s="583"/>
      <c r="I74" s="498"/>
    </row>
    <row r="75" spans="2:9" ht="12.75">
      <c r="B75" s="583"/>
      <c r="C75" s="583"/>
      <c r="D75" s="583"/>
      <c r="E75" s="583"/>
      <c r="F75" s="583"/>
      <c r="G75" s="583"/>
      <c r="I75" s="498"/>
    </row>
    <row r="76" spans="2:9" ht="12.75">
      <c r="B76" s="583"/>
      <c r="C76" s="583"/>
      <c r="D76" s="583"/>
      <c r="E76" s="583"/>
      <c r="F76" s="583"/>
      <c r="G76" s="583"/>
      <c r="I76" s="505"/>
    </row>
    <row r="77" spans="2:9" ht="12.75">
      <c r="B77" s="583"/>
      <c r="C77" s="583"/>
      <c r="D77" s="583"/>
      <c r="E77" s="583"/>
      <c r="F77" s="583"/>
      <c r="G77" s="583"/>
      <c r="I77" s="498"/>
    </row>
    <row r="78" spans="2:9" ht="12.75">
      <c r="B78" s="583"/>
      <c r="C78" s="583"/>
      <c r="D78" s="583"/>
      <c r="E78" s="583"/>
      <c r="F78" s="583"/>
      <c r="G78" s="583"/>
      <c r="I78" s="498"/>
    </row>
    <row r="79" spans="2:9" ht="12.75">
      <c r="B79" s="583"/>
      <c r="C79" s="583"/>
      <c r="D79" s="583"/>
      <c r="E79" s="583"/>
      <c r="F79" s="583"/>
      <c r="G79" s="583"/>
      <c r="I79" s="498"/>
    </row>
    <row r="80" spans="2:9" ht="12.75">
      <c r="B80" s="583"/>
      <c r="C80" s="583"/>
      <c r="D80" s="583"/>
      <c r="E80" s="583"/>
      <c r="F80" s="583"/>
      <c r="G80" s="583"/>
      <c r="I80" s="498"/>
    </row>
    <row r="81" spans="2:9" ht="12.75">
      <c r="B81" s="583"/>
      <c r="C81" s="583"/>
      <c r="D81" s="583"/>
      <c r="E81" s="583"/>
      <c r="F81" s="583"/>
      <c r="G81" s="583"/>
      <c r="I81" s="498"/>
    </row>
    <row r="82" spans="2:9" ht="12.75">
      <c r="B82" s="583"/>
      <c r="C82" s="583"/>
      <c r="D82" s="583"/>
      <c r="E82" s="583"/>
      <c r="F82" s="583"/>
      <c r="G82" s="583"/>
      <c r="I82" s="498"/>
    </row>
    <row r="83" spans="2:9" ht="12.75">
      <c r="B83" s="583"/>
      <c r="C83" s="583"/>
      <c r="D83" s="583"/>
      <c r="E83" s="583"/>
      <c r="F83" s="583"/>
      <c r="G83" s="583"/>
      <c r="I83" s="498"/>
    </row>
    <row r="84" spans="2:9" ht="12.75">
      <c r="B84" s="583"/>
      <c r="C84" s="583"/>
      <c r="D84" s="583"/>
      <c r="E84" s="583"/>
      <c r="F84" s="583"/>
      <c r="G84" s="583"/>
      <c r="I84" s="498"/>
    </row>
    <row r="85" spans="2:9" ht="12.75">
      <c r="B85" s="583"/>
      <c r="C85" s="583"/>
      <c r="D85" s="583"/>
      <c r="E85" s="583"/>
      <c r="F85" s="583"/>
      <c r="G85" s="583"/>
      <c r="I85" s="498"/>
    </row>
    <row r="86" spans="2:9" ht="12.75">
      <c r="B86" s="583"/>
      <c r="C86" s="583"/>
      <c r="D86" s="583"/>
      <c r="E86" s="583"/>
      <c r="F86" s="583"/>
      <c r="G86" s="583"/>
      <c r="I86" s="498"/>
    </row>
    <row r="87" spans="2:9" ht="12.75">
      <c r="B87" s="583"/>
      <c r="C87" s="583"/>
      <c r="D87" s="583"/>
      <c r="E87" s="583"/>
      <c r="F87" s="583"/>
      <c r="G87" s="583"/>
      <c r="I87" s="498"/>
    </row>
    <row r="88" spans="2:9" ht="12.75">
      <c r="B88" s="583"/>
      <c r="C88" s="583"/>
      <c r="D88" s="583"/>
      <c r="E88" s="583"/>
      <c r="F88" s="583"/>
      <c r="G88" s="583"/>
      <c r="I88" s="497"/>
    </row>
    <row r="89" spans="2:9" ht="12.75">
      <c r="B89" s="583"/>
      <c r="C89" s="583"/>
      <c r="D89" s="583"/>
      <c r="E89" s="583"/>
      <c r="F89" s="583"/>
      <c r="G89" s="583"/>
      <c r="I89" s="463"/>
    </row>
    <row r="90" spans="2:9" ht="12.75">
      <c r="B90" s="583"/>
      <c r="C90" s="583"/>
      <c r="D90" s="583"/>
      <c r="E90" s="583"/>
      <c r="F90" s="583"/>
      <c r="G90" s="583"/>
      <c r="I90" s="463"/>
    </row>
    <row r="91" spans="2:9" ht="12.75">
      <c r="B91" s="583"/>
      <c r="C91" s="583"/>
      <c r="D91" s="583"/>
      <c r="E91" s="583"/>
      <c r="F91" s="583"/>
      <c r="G91" s="583"/>
      <c r="I91" s="463"/>
    </row>
    <row r="92" spans="2:9" ht="12.75">
      <c r="B92" s="583"/>
      <c r="C92" s="583"/>
      <c r="D92" s="583"/>
      <c r="E92" s="583"/>
      <c r="F92" s="583"/>
      <c r="G92" s="583"/>
      <c r="I92" s="463"/>
    </row>
    <row r="93" spans="2:9" ht="12.75">
      <c r="B93" s="583"/>
      <c r="C93" s="583"/>
      <c r="D93" s="583"/>
      <c r="E93" s="583"/>
      <c r="F93" s="583"/>
      <c r="G93" s="583"/>
      <c r="I93" s="463"/>
    </row>
    <row r="94" spans="2:9" ht="12.75">
      <c r="B94" s="583"/>
      <c r="C94" s="583"/>
      <c r="D94" s="583"/>
      <c r="E94" s="583"/>
      <c r="F94" s="583"/>
      <c r="G94" s="583"/>
      <c r="I94" s="463"/>
    </row>
    <row r="95" spans="2:9" ht="12.75">
      <c r="B95" s="583"/>
      <c r="C95" s="583"/>
      <c r="D95" s="583"/>
      <c r="E95" s="583"/>
      <c r="F95" s="583"/>
      <c r="G95" s="583"/>
      <c r="I95" s="463"/>
    </row>
    <row r="96" spans="2:9" ht="12.75">
      <c r="B96" s="583"/>
      <c r="C96" s="583"/>
      <c r="D96" s="583"/>
      <c r="E96" s="583"/>
      <c r="F96" s="583"/>
      <c r="G96" s="583"/>
      <c r="I96" s="463"/>
    </row>
    <row r="97" spans="2:9" ht="12.75">
      <c r="B97" s="583"/>
      <c r="C97" s="583"/>
      <c r="D97" s="583"/>
      <c r="E97" s="583"/>
      <c r="F97" s="583"/>
      <c r="G97" s="583"/>
      <c r="I97" s="463"/>
    </row>
    <row r="98" spans="2:9" ht="12.75">
      <c r="B98" s="583"/>
      <c r="C98" s="583"/>
      <c r="D98" s="583"/>
      <c r="E98" s="583"/>
      <c r="F98" s="583"/>
      <c r="G98" s="583"/>
      <c r="I98" s="463"/>
    </row>
    <row r="99" spans="2:9" ht="12.75">
      <c r="B99" s="583"/>
      <c r="C99" s="583"/>
      <c r="D99" s="583"/>
      <c r="E99" s="583"/>
      <c r="F99" s="583"/>
      <c r="G99" s="583"/>
      <c r="I99" s="463"/>
    </row>
    <row r="100" spans="2:9" ht="12.75">
      <c r="B100" s="583"/>
      <c r="C100" s="583"/>
      <c r="D100" s="583"/>
      <c r="E100" s="583"/>
      <c r="F100" s="583"/>
      <c r="G100" s="583"/>
      <c r="I100" s="463"/>
    </row>
    <row r="101" spans="2:9" ht="12.75">
      <c r="B101" s="583"/>
      <c r="C101" s="583"/>
      <c r="D101" s="583"/>
      <c r="E101" s="583"/>
      <c r="F101" s="583"/>
      <c r="G101" s="583"/>
      <c r="I101" s="463"/>
    </row>
    <row r="102" spans="2:9" ht="12.75">
      <c r="B102" s="583"/>
      <c r="C102" s="583"/>
      <c r="D102" s="583"/>
      <c r="E102" s="583"/>
      <c r="F102" s="583"/>
      <c r="G102" s="583"/>
      <c r="I102" s="463"/>
    </row>
    <row r="103" spans="2:9" ht="12.75">
      <c r="B103" s="583"/>
      <c r="C103" s="583"/>
      <c r="D103" s="583"/>
      <c r="E103" s="583"/>
      <c r="F103" s="583"/>
      <c r="G103" s="583"/>
      <c r="I103" s="463"/>
    </row>
    <row r="104" spans="2:9" ht="12.75">
      <c r="B104" s="583"/>
      <c r="C104" s="583"/>
      <c r="D104" s="583"/>
      <c r="E104" s="583"/>
      <c r="F104" s="583"/>
      <c r="G104" s="583"/>
      <c r="I104" s="463"/>
    </row>
    <row r="105" spans="2:9" ht="12.75">
      <c r="B105" s="583"/>
      <c r="C105" s="583"/>
      <c r="D105" s="583"/>
      <c r="E105" s="583"/>
      <c r="F105" s="583"/>
      <c r="G105" s="583"/>
      <c r="I105" s="463"/>
    </row>
    <row r="106" spans="2:9" ht="12.75">
      <c r="B106" s="583"/>
      <c r="C106" s="583"/>
      <c r="D106" s="583"/>
      <c r="E106" s="583"/>
      <c r="F106" s="583"/>
      <c r="G106" s="583"/>
      <c r="I106" s="463"/>
    </row>
    <row r="107" spans="2:9" ht="12.75">
      <c r="B107" s="583"/>
      <c r="C107" s="583"/>
      <c r="D107" s="583"/>
      <c r="E107" s="583"/>
      <c r="F107" s="583"/>
      <c r="G107" s="583"/>
      <c r="I107" s="463"/>
    </row>
    <row r="108" spans="2:9" ht="12.75">
      <c r="B108" s="583"/>
      <c r="C108" s="583"/>
      <c r="D108" s="583"/>
      <c r="E108" s="583"/>
      <c r="F108" s="583"/>
      <c r="G108" s="583"/>
      <c r="I108" s="463"/>
    </row>
    <row r="109" spans="2:9" ht="12.75">
      <c r="B109" s="583"/>
      <c r="C109" s="583"/>
      <c r="D109" s="583"/>
      <c r="E109" s="583"/>
      <c r="F109" s="583"/>
      <c r="G109" s="583"/>
      <c r="I109" s="463"/>
    </row>
    <row r="110" spans="2:9" ht="12.75">
      <c r="B110" s="583"/>
      <c r="C110" s="583"/>
      <c r="D110" s="583"/>
      <c r="E110" s="583"/>
      <c r="F110" s="583"/>
      <c r="G110" s="583"/>
      <c r="I110" s="463"/>
    </row>
    <row r="111" spans="2:9" ht="12.75">
      <c r="B111" s="583"/>
      <c r="C111" s="583"/>
      <c r="D111" s="583"/>
      <c r="E111" s="583"/>
      <c r="F111" s="583"/>
      <c r="G111" s="583"/>
      <c r="I111" s="463"/>
    </row>
    <row r="112" spans="2:9" ht="12.75">
      <c r="B112" s="583"/>
      <c r="C112" s="583"/>
      <c r="D112" s="583"/>
      <c r="E112" s="583"/>
      <c r="F112" s="583"/>
      <c r="G112" s="583"/>
      <c r="I112" s="463"/>
    </row>
    <row r="113" spans="2:9" ht="12.75">
      <c r="B113" s="583"/>
      <c r="C113" s="583"/>
      <c r="D113" s="583"/>
      <c r="E113" s="583"/>
      <c r="F113" s="583"/>
      <c r="G113" s="583"/>
      <c r="I113" s="463"/>
    </row>
    <row r="114" spans="2:9" ht="12.75">
      <c r="B114" s="583"/>
      <c r="C114" s="583"/>
      <c r="D114" s="583"/>
      <c r="E114" s="583"/>
      <c r="F114" s="583"/>
      <c r="G114" s="583"/>
      <c r="I114" s="463"/>
    </row>
    <row r="115" spans="2:9" ht="12.75">
      <c r="B115" s="583"/>
      <c r="C115" s="583"/>
      <c r="D115" s="583"/>
      <c r="E115" s="583"/>
      <c r="F115" s="583"/>
      <c r="G115" s="583"/>
      <c r="I115" s="463"/>
    </row>
    <row r="116" spans="2:9" ht="12.75">
      <c r="B116" s="583"/>
      <c r="C116" s="583"/>
      <c r="D116" s="583"/>
      <c r="E116" s="583"/>
      <c r="F116" s="583"/>
      <c r="G116" s="583"/>
      <c r="I116" s="463"/>
    </row>
    <row r="117" spans="2:9" ht="12.75">
      <c r="B117" s="583"/>
      <c r="C117" s="583"/>
      <c r="D117" s="583"/>
      <c r="E117" s="583"/>
      <c r="F117" s="583"/>
      <c r="G117" s="583"/>
      <c r="I117" s="463"/>
    </row>
    <row r="118" spans="2:9" ht="12.75">
      <c r="B118" s="583"/>
      <c r="C118" s="583"/>
      <c r="D118" s="583"/>
      <c r="E118" s="583"/>
      <c r="F118" s="583"/>
      <c r="G118" s="583"/>
      <c r="I118" s="463"/>
    </row>
    <row r="119" spans="2:9" ht="12.75">
      <c r="B119" s="583"/>
      <c r="C119" s="583"/>
      <c r="D119" s="583"/>
      <c r="E119" s="583"/>
      <c r="F119" s="583"/>
      <c r="G119" s="583"/>
      <c r="I119" s="463"/>
    </row>
    <row r="120" spans="2:9" ht="12.75">
      <c r="B120" s="583"/>
      <c r="C120" s="583"/>
      <c r="D120" s="583"/>
      <c r="E120" s="583"/>
      <c r="F120" s="583"/>
      <c r="G120" s="583"/>
      <c r="I120" s="463"/>
    </row>
    <row r="121" spans="2:9" ht="12.75">
      <c r="B121" s="583"/>
      <c r="C121" s="583"/>
      <c r="D121" s="583"/>
      <c r="E121" s="583"/>
      <c r="F121" s="583"/>
      <c r="G121" s="583"/>
      <c r="I121" s="498"/>
    </row>
    <row r="122" spans="2:9" ht="12.75">
      <c r="B122" s="583"/>
      <c r="C122" s="583"/>
      <c r="D122" s="583"/>
      <c r="E122" s="583"/>
      <c r="F122" s="583"/>
      <c r="G122" s="583"/>
      <c r="I122" s="463"/>
    </row>
    <row r="123" spans="2:9" ht="12.75">
      <c r="B123" s="583"/>
      <c r="C123" s="583"/>
      <c r="D123" s="583"/>
      <c r="E123" s="583"/>
      <c r="F123" s="583"/>
      <c r="G123" s="583"/>
      <c r="I123" s="463"/>
    </row>
    <row r="124" spans="2:9" ht="12.75">
      <c r="B124" s="583"/>
      <c r="C124" s="583"/>
      <c r="D124" s="583"/>
      <c r="E124" s="583"/>
      <c r="F124" s="583"/>
      <c r="G124" s="583"/>
      <c r="I124" s="498"/>
    </row>
    <row r="125" spans="2:9" ht="12.75">
      <c r="B125" s="583"/>
      <c r="C125" s="583"/>
      <c r="D125" s="583"/>
      <c r="E125" s="583"/>
      <c r="F125" s="583"/>
      <c r="G125" s="583"/>
      <c r="I125" s="463"/>
    </row>
    <row r="126" spans="2:9" ht="12.75">
      <c r="B126" s="583"/>
      <c r="C126" s="583"/>
      <c r="D126" s="583"/>
      <c r="E126" s="583"/>
      <c r="F126" s="583"/>
      <c r="G126" s="583"/>
      <c r="I126" s="463"/>
    </row>
    <row r="127" spans="2:9" ht="12.75">
      <c r="B127" s="583"/>
      <c r="C127" s="583"/>
      <c r="D127" s="583"/>
      <c r="E127" s="583"/>
      <c r="F127" s="583"/>
      <c r="G127" s="583"/>
      <c r="I127" s="463"/>
    </row>
    <row r="128" spans="2:9" ht="12.75">
      <c r="B128" s="583"/>
      <c r="C128" s="583"/>
      <c r="D128" s="583"/>
      <c r="E128" s="583"/>
      <c r="F128" s="583"/>
      <c r="G128" s="583"/>
      <c r="I128" s="463"/>
    </row>
    <row r="129" spans="2:9" ht="12.75">
      <c r="B129" s="583"/>
      <c r="C129" s="583"/>
      <c r="D129" s="583"/>
      <c r="E129" s="583"/>
      <c r="F129" s="583"/>
      <c r="G129" s="583"/>
      <c r="I129" s="463"/>
    </row>
    <row r="130" spans="2:9" ht="12.75">
      <c r="B130" s="583"/>
      <c r="C130" s="583"/>
      <c r="D130" s="583"/>
      <c r="E130" s="583"/>
      <c r="F130" s="583"/>
      <c r="G130" s="583"/>
      <c r="I130" s="463"/>
    </row>
    <row r="131" spans="2:9" ht="12.75">
      <c r="B131" s="583"/>
      <c r="C131" s="583"/>
      <c r="D131" s="583"/>
      <c r="E131" s="583"/>
      <c r="F131" s="583"/>
      <c r="G131" s="583"/>
      <c r="I131" s="463"/>
    </row>
    <row r="132" spans="2:9" ht="12.75">
      <c r="B132" s="583"/>
      <c r="C132" s="583"/>
      <c r="D132" s="583"/>
      <c r="E132" s="583"/>
      <c r="F132" s="583"/>
      <c r="G132" s="583"/>
      <c r="I132" s="463"/>
    </row>
    <row r="133" spans="2:9" ht="12.75">
      <c r="B133" s="583"/>
      <c r="C133" s="583"/>
      <c r="D133" s="583"/>
      <c r="E133" s="583"/>
      <c r="F133" s="583"/>
      <c r="G133" s="583"/>
      <c r="I133" s="463"/>
    </row>
    <row r="134" spans="2:9" ht="12.75">
      <c r="B134" s="583"/>
      <c r="C134" s="583"/>
      <c r="D134" s="583"/>
      <c r="E134" s="583"/>
      <c r="F134" s="583"/>
      <c r="G134" s="583"/>
      <c r="I134" s="463"/>
    </row>
    <row r="135" spans="2:9" ht="12.75">
      <c r="B135" s="583"/>
      <c r="C135" s="583"/>
      <c r="D135" s="583"/>
      <c r="E135" s="583"/>
      <c r="F135" s="583"/>
      <c r="G135" s="583"/>
      <c r="I135" s="463"/>
    </row>
    <row r="136" spans="2:9" ht="12.75">
      <c r="B136" s="583"/>
      <c r="C136" s="583"/>
      <c r="D136" s="583"/>
      <c r="E136" s="583"/>
      <c r="F136" s="583"/>
      <c r="G136" s="583"/>
      <c r="I136" s="463"/>
    </row>
    <row r="137" spans="2:9" ht="12.75">
      <c r="B137" s="583"/>
      <c r="C137" s="583"/>
      <c r="D137" s="583"/>
      <c r="E137" s="583"/>
      <c r="F137" s="583"/>
      <c r="G137" s="583"/>
      <c r="I137" s="463"/>
    </row>
    <row r="138" spans="2:9" ht="12.75">
      <c r="B138" s="583"/>
      <c r="C138" s="583"/>
      <c r="D138" s="583"/>
      <c r="E138" s="583"/>
      <c r="F138" s="583"/>
      <c r="G138" s="583"/>
      <c r="I138" s="463"/>
    </row>
    <row r="139" spans="2:9" ht="12.75">
      <c r="B139" s="583"/>
      <c r="C139" s="583"/>
      <c r="D139" s="583"/>
      <c r="E139" s="583"/>
      <c r="F139" s="583"/>
      <c r="G139" s="583"/>
      <c r="I139" s="463"/>
    </row>
    <row r="140" spans="2:9" ht="12.75">
      <c r="B140" s="583"/>
      <c r="C140" s="583"/>
      <c r="D140" s="583"/>
      <c r="E140" s="583"/>
      <c r="F140" s="583"/>
      <c r="G140" s="583"/>
      <c r="I140" s="459"/>
    </row>
    <row r="141" spans="2:9" ht="12.75">
      <c r="B141" s="583"/>
      <c r="C141" s="583"/>
      <c r="D141" s="583"/>
      <c r="E141" s="583"/>
      <c r="F141" s="583"/>
      <c r="G141" s="583"/>
      <c r="I141" s="583"/>
    </row>
    <row r="142" spans="2:9" ht="12.75">
      <c r="B142" s="583"/>
      <c r="C142" s="583"/>
      <c r="D142" s="583"/>
      <c r="E142" s="583"/>
      <c r="F142" s="583"/>
      <c r="G142" s="583"/>
      <c r="I142" s="583"/>
    </row>
    <row r="143" spans="2:9" ht="12.75">
      <c r="B143" s="583"/>
      <c r="C143" s="583"/>
      <c r="D143" s="583"/>
      <c r="E143" s="583"/>
      <c r="F143" s="583"/>
      <c r="G143" s="583"/>
      <c r="I143" s="583"/>
    </row>
    <row r="144" spans="2:9" ht="12.75">
      <c r="B144" s="583"/>
      <c r="C144" s="583"/>
      <c r="D144" s="583"/>
      <c r="E144" s="583"/>
      <c r="F144" s="583"/>
      <c r="G144" s="583"/>
      <c r="I144" s="583"/>
    </row>
    <row r="145" spans="2:9" ht="12.75">
      <c r="B145" s="583"/>
      <c r="C145" s="583"/>
      <c r="D145" s="583"/>
      <c r="E145" s="583"/>
      <c r="F145" s="583"/>
      <c r="G145" s="583"/>
      <c r="I145" s="583"/>
    </row>
    <row r="146" spans="2:9" ht="12.75">
      <c r="B146" s="583"/>
      <c r="C146" s="583"/>
      <c r="D146" s="583"/>
      <c r="E146" s="583"/>
      <c r="F146" s="583"/>
      <c r="G146" s="583"/>
      <c r="I146" s="583"/>
    </row>
    <row r="147" spans="2:9" ht="12.75">
      <c r="B147" s="583"/>
      <c r="C147" s="583"/>
      <c r="D147" s="583"/>
      <c r="E147" s="583"/>
      <c r="F147" s="583"/>
      <c r="G147" s="583"/>
      <c r="I147" s="583"/>
    </row>
    <row r="148" spans="2:9" ht="12.75">
      <c r="B148" s="583"/>
      <c r="C148" s="583"/>
      <c r="D148" s="583"/>
      <c r="E148" s="583"/>
      <c r="F148" s="583"/>
      <c r="G148" s="583"/>
      <c r="I148" s="583"/>
    </row>
    <row r="149" spans="2:9" ht="12.75">
      <c r="B149" s="583"/>
      <c r="C149" s="583"/>
      <c r="D149" s="583"/>
      <c r="E149" s="583"/>
      <c r="F149" s="583"/>
      <c r="G149" s="583"/>
      <c r="I149" s="583"/>
    </row>
    <row r="150" spans="2:9" ht="12.75">
      <c r="B150" s="583"/>
      <c r="C150" s="583"/>
      <c r="D150" s="583"/>
      <c r="E150" s="583"/>
      <c r="F150" s="583"/>
      <c r="G150" s="583"/>
      <c r="I150" s="583"/>
    </row>
    <row r="151" spans="2:9" ht="12.75">
      <c r="B151" s="583"/>
      <c r="C151" s="583"/>
      <c r="D151" s="583"/>
      <c r="E151" s="583"/>
      <c r="F151" s="583"/>
      <c r="G151" s="583"/>
      <c r="I151" s="583"/>
    </row>
    <row r="152" spans="2:9" ht="12.75">
      <c r="B152" s="583"/>
      <c r="C152" s="583"/>
      <c r="D152" s="583"/>
      <c r="E152" s="583"/>
      <c r="F152" s="583"/>
      <c r="G152" s="583"/>
      <c r="I152" s="583"/>
    </row>
    <row r="153" spans="2:9" ht="12.75">
      <c r="B153" s="583"/>
      <c r="C153" s="583"/>
      <c r="D153" s="583"/>
      <c r="E153" s="583"/>
      <c r="F153" s="583"/>
      <c r="G153" s="583"/>
      <c r="I153" s="583"/>
    </row>
    <row r="154" spans="2:9" ht="12.75">
      <c r="B154" s="583"/>
      <c r="C154" s="583"/>
      <c r="D154" s="583"/>
      <c r="E154" s="583"/>
      <c r="F154" s="583"/>
      <c r="G154" s="583"/>
      <c r="I154" s="583"/>
    </row>
    <row r="155" spans="2:9" ht="12.75">
      <c r="B155" s="583"/>
      <c r="C155" s="583"/>
      <c r="D155" s="583"/>
      <c r="E155" s="583"/>
      <c r="F155" s="583"/>
      <c r="G155" s="583"/>
      <c r="I155" s="583"/>
    </row>
    <row r="156" spans="2:9" ht="12.75">
      <c r="B156" s="583"/>
      <c r="C156" s="583"/>
      <c r="D156" s="583"/>
      <c r="E156" s="583"/>
      <c r="F156" s="583"/>
      <c r="G156" s="583"/>
      <c r="I156" s="583"/>
    </row>
    <row r="157" spans="2:9" ht="12.75">
      <c r="B157" s="583"/>
      <c r="C157" s="583"/>
      <c r="D157" s="583"/>
      <c r="E157" s="583"/>
      <c r="F157" s="583"/>
      <c r="G157" s="583"/>
      <c r="I157" s="583"/>
    </row>
    <row r="158" spans="2:9" ht="12.75">
      <c r="B158" s="583"/>
      <c r="C158" s="583"/>
      <c r="D158" s="583"/>
      <c r="E158" s="583"/>
      <c r="F158" s="583"/>
      <c r="G158" s="583"/>
      <c r="I158" s="583"/>
    </row>
    <row r="159" spans="2:9" ht="12.75">
      <c r="B159" s="583"/>
      <c r="C159" s="583"/>
      <c r="D159" s="583"/>
      <c r="E159" s="583"/>
      <c r="F159" s="583"/>
      <c r="G159" s="583"/>
      <c r="I159" s="583"/>
    </row>
    <row r="160" spans="2:9" ht="12.75">
      <c r="B160" s="583"/>
      <c r="C160" s="583"/>
      <c r="D160" s="583"/>
      <c r="E160" s="583"/>
      <c r="F160" s="583"/>
      <c r="G160" s="583"/>
      <c r="I160" s="583"/>
    </row>
    <row r="161" spans="2:9" ht="12.75">
      <c r="B161" s="583"/>
      <c r="C161" s="583"/>
      <c r="D161" s="583"/>
      <c r="E161" s="583"/>
      <c r="F161" s="583"/>
      <c r="G161" s="583"/>
      <c r="I161" s="583"/>
    </row>
    <row r="162" spans="2:9" ht="12.75">
      <c r="B162" s="583"/>
      <c r="C162" s="583"/>
      <c r="D162" s="583"/>
      <c r="E162" s="583"/>
      <c r="F162" s="583"/>
      <c r="G162" s="583"/>
      <c r="I162" s="583"/>
    </row>
    <row r="163" spans="2:9" ht="12.75">
      <c r="B163" s="583"/>
      <c r="C163" s="583"/>
      <c r="D163" s="583"/>
      <c r="E163" s="583"/>
      <c r="F163" s="583"/>
      <c r="G163" s="583"/>
      <c r="I163" s="583"/>
    </row>
    <row r="164" spans="2:9" ht="12.75">
      <c r="B164" s="583"/>
      <c r="C164" s="583"/>
      <c r="D164" s="583"/>
      <c r="E164" s="583"/>
      <c r="F164" s="583"/>
      <c r="G164" s="583"/>
      <c r="I164" s="583"/>
    </row>
    <row r="165" spans="2:9" ht="12.75">
      <c r="B165" s="583"/>
      <c r="C165" s="583"/>
      <c r="D165" s="583"/>
      <c r="E165" s="583"/>
      <c r="F165" s="583"/>
      <c r="G165" s="583"/>
      <c r="I165" s="583"/>
    </row>
    <row r="166" spans="2:9" ht="12.75">
      <c r="B166" s="583"/>
      <c r="C166" s="583"/>
      <c r="D166" s="583"/>
      <c r="E166" s="583"/>
      <c r="F166" s="583"/>
      <c r="G166" s="583"/>
      <c r="I166" s="583"/>
    </row>
    <row r="167" spans="2:9" ht="12.75">
      <c r="B167" s="583"/>
      <c r="C167" s="583"/>
      <c r="D167" s="583"/>
      <c r="E167" s="583"/>
      <c r="F167" s="583"/>
      <c r="G167" s="583"/>
      <c r="I167" s="583"/>
    </row>
    <row r="168" spans="2:9" ht="12.75">
      <c r="B168" s="583"/>
      <c r="C168" s="583"/>
      <c r="D168" s="583"/>
      <c r="E168" s="583"/>
      <c r="F168" s="583"/>
      <c r="G168" s="583"/>
      <c r="I168" s="583"/>
    </row>
    <row r="169" spans="2:9" ht="12.75">
      <c r="B169" s="583"/>
      <c r="C169" s="583"/>
      <c r="D169" s="583"/>
      <c r="E169" s="583"/>
      <c r="F169" s="583"/>
      <c r="G169" s="583"/>
      <c r="I169" s="583"/>
    </row>
    <row r="170" spans="2:9" ht="12.75">
      <c r="B170" s="583"/>
      <c r="C170" s="583"/>
      <c r="D170" s="583"/>
      <c r="E170" s="583"/>
      <c r="F170" s="583"/>
      <c r="G170" s="583"/>
      <c r="I170" s="583"/>
    </row>
    <row r="171" spans="2:9" ht="12.75">
      <c r="B171" s="583"/>
      <c r="C171" s="583"/>
      <c r="D171" s="583"/>
      <c r="E171" s="583"/>
      <c r="F171" s="583"/>
      <c r="G171" s="583"/>
      <c r="I171" s="583"/>
    </row>
    <row r="172" spans="2:9" ht="12.75">
      <c r="B172" s="583"/>
      <c r="C172" s="583"/>
      <c r="D172" s="583"/>
      <c r="E172" s="583"/>
      <c r="F172" s="583"/>
      <c r="G172" s="583"/>
      <c r="I172" s="583"/>
    </row>
    <row r="173" spans="2:9" ht="12.75">
      <c r="B173" s="583"/>
      <c r="C173" s="583"/>
      <c r="D173" s="583"/>
      <c r="E173" s="583"/>
      <c r="F173" s="583"/>
      <c r="G173" s="583"/>
      <c r="I173" s="583"/>
    </row>
    <row r="174" spans="2:9" ht="12.75">
      <c r="B174" s="583"/>
      <c r="C174" s="583"/>
      <c r="D174" s="583"/>
      <c r="E174" s="583"/>
      <c r="F174" s="583"/>
      <c r="G174" s="583"/>
      <c r="I174" s="583"/>
    </row>
    <row r="175" spans="2:9" ht="12.75">
      <c r="B175" s="583"/>
      <c r="C175" s="583"/>
      <c r="D175" s="583"/>
      <c r="E175" s="583"/>
      <c r="F175" s="583"/>
      <c r="G175" s="583"/>
      <c r="I175" s="583"/>
    </row>
    <row r="176" spans="2:9" ht="12.75">
      <c r="B176" s="583"/>
      <c r="C176" s="583"/>
      <c r="D176" s="583"/>
      <c r="E176" s="583"/>
      <c r="F176" s="583"/>
      <c r="G176" s="583"/>
      <c r="I176" s="583"/>
    </row>
    <row r="177" spans="2:9" ht="12.75">
      <c r="B177" s="583"/>
      <c r="C177" s="583"/>
      <c r="D177" s="583"/>
      <c r="E177" s="583"/>
      <c r="F177" s="583"/>
      <c r="G177" s="583"/>
      <c r="I177" s="583"/>
    </row>
    <row r="178" spans="2:9" ht="12.75">
      <c r="B178" s="583"/>
      <c r="C178" s="583"/>
      <c r="D178" s="583"/>
      <c r="E178" s="583"/>
      <c r="F178" s="583"/>
      <c r="G178" s="583"/>
      <c r="I178" s="583"/>
    </row>
    <row r="179" spans="2:9" ht="12.75">
      <c r="B179" s="583"/>
      <c r="C179" s="583"/>
      <c r="D179" s="583"/>
      <c r="E179" s="583"/>
      <c r="F179" s="583"/>
      <c r="G179" s="583"/>
      <c r="I179" s="583"/>
    </row>
    <row r="180" spans="2:9" ht="12.75">
      <c r="B180" s="583"/>
      <c r="C180" s="583"/>
      <c r="D180" s="583"/>
      <c r="E180" s="583"/>
      <c r="F180" s="583"/>
      <c r="G180" s="583"/>
      <c r="I180" s="583"/>
    </row>
    <row r="181" spans="2:9" ht="12.75">
      <c r="B181" s="583"/>
      <c r="C181" s="583"/>
      <c r="D181" s="583"/>
      <c r="E181" s="583"/>
      <c r="F181" s="583"/>
      <c r="G181" s="583"/>
      <c r="I181" s="583"/>
    </row>
    <row r="182" spans="2:9" ht="12.75">
      <c r="B182" s="583"/>
      <c r="C182" s="583"/>
      <c r="D182" s="583"/>
      <c r="E182" s="583"/>
      <c r="F182" s="583"/>
      <c r="G182" s="583"/>
      <c r="I182" s="583"/>
    </row>
    <row r="183" spans="2:9" ht="12.75">
      <c r="B183" s="583"/>
      <c r="C183" s="583"/>
      <c r="D183" s="583"/>
      <c r="E183" s="583"/>
      <c r="F183" s="583"/>
      <c r="G183" s="583"/>
      <c r="I183" s="583"/>
    </row>
    <row r="184" spans="2:9" ht="12.75">
      <c r="B184" s="583"/>
      <c r="C184" s="583"/>
      <c r="D184" s="583"/>
      <c r="E184" s="583"/>
      <c r="F184" s="583"/>
      <c r="G184" s="583"/>
      <c r="I184" s="583"/>
    </row>
    <row r="185" spans="2:9" ht="12.75">
      <c r="B185" s="583"/>
      <c r="C185" s="583"/>
      <c r="D185" s="583"/>
      <c r="E185" s="583"/>
      <c r="F185" s="583"/>
      <c r="G185" s="583"/>
      <c r="I185" s="583"/>
    </row>
    <row r="186" spans="2:9" ht="12.75">
      <c r="B186" s="583"/>
      <c r="C186" s="583"/>
      <c r="D186" s="583"/>
      <c r="E186" s="583"/>
      <c r="F186" s="583"/>
      <c r="G186" s="583"/>
      <c r="I186" s="583"/>
    </row>
    <row r="187" spans="2:9" ht="12.75">
      <c r="B187" s="583"/>
      <c r="C187" s="583"/>
      <c r="D187" s="583"/>
      <c r="E187" s="583"/>
      <c r="F187" s="583"/>
      <c r="G187" s="583"/>
      <c r="I187" s="583"/>
    </row>
    <row r="188" spans="2:9" ht="12.75">
      <c r="B188" s="583"/>
      <c r="C188" s="583"/>
      <c r="D188" s="583"/>
      <c r="E188" s="583"/>
      <c r="F188" s="583"/>
      <c r="G188" s="583"/>
      <c r="I188" s="583"/>
    </row>
    <row r="189" spans="2:9" ht="12.75">
      <c r="B189" s="583"/>
      <c r="C189" s="583"/>
      <c r="D189" s="583"/>
      <c r="E189" s="583"/>
      <c r="F189" s="583"/>
      <c r="G189" s="583"/>
      <c r="I189" s="583"/>
    </row>
    <row r="190" spans="2:9" ht="12.75">
      <c r="B190" s="583"/>
      <c r="C190" s="583"/>
      <c r="D190" s="583"/>
      <c r="E190" s="583"/>
      <c r="F190" s="583"/>
      <c r="G190" s="583"/>
      <c r="I190" s="583"/>
    </row>
    <row r="191" spans="2:9" ht="12.75">
      <c r="B191" s="583"/>
      <c r="C191" s="583"/>
      <c r="D191" s="583"/>
      <c r="E191" s="583"/>
      <c r="F191" s="583"/>
      <c r="G191" s="583"/>
      <c r="I191" s="583"/>
    </row>
    <row r="192" spans="2:9" ht="12.75">
      <c r="B192" s="583"/>
      <c r="C192" s="583"/>
      <c r="D192" s="583"/>
      <c r="E192" s="583"/>
      <c r="F192" s="583"/>
      <c r="G192" s="583"/>
      <c r="I192" s="583"/>
    </row>
    <row r="193" spans="2:9" ht="12.75">
      <c r="B193" s="583"/>
      <c r="C193" s="583"/>
      <c r="D193" s="583"/>
      <c r="E193" s="583"/>
      <c r="F193" s="583"/>
      <c r="G193" s="583"/>
      <c r="I193" s="583"/>
    </row>
    <row r="194" spans="2:9" ht="12.75">
      <c r="B194" s="583"/>
      <c r="C194" s="583"/>
      <c r="D194" s="583"/>
      <c r="E194" s="583"/>
      <c r="F194" s="583"/>
      <c r="G194" s="583"/>
      <c r="I194" s="583"/>
    </row>
    <row r="195" spans="2:9" ht="12.75">
      <c r="B195" s="583"/>
      <c r="C195" s="583"/>
      <c r="D195" s="583"/>
      <c r="E195" s="583"/>
      <c r="F195" s="583"/>
      <c r="G195" s="583"/>
      <c r="I195" s="583"/>
    </row>
    <row r="196" spans="2:9" ht="12.75">
      <c r="B196" s="583"/>
      <c r="C196" s="583"/>
      <c r="D196" s="583"/>
      <c r="E196" s="583"/>
      <c r="F196" s="583"/>
      <c r="G196" s="583"/>
      <c r="I196" s="583"/>
    </row>
    <row r="197" spans="2:9" ht="12.75">
      <c r="B197" s="583"/>
      <c r="C197" s="583"/>
      <c r="D197" s="583"/>
      <c r="E197" s="583"/>
      <c r="F197" s="583"/>
      <c r="G197" s="583"/>
      <c r="I197" s="583"/>
    </row>
    <row r="198" spans="2:9" ht="12.75">
      <c r="B198" s="583"/>
      <c r="C198" s="583"/>
      <c r="D198" s="583"/>
      <c r="E198" s="583"/>
      <c r="F198" s="583"/>
      <c r="G198" s="583"/>
      <c r="I198" s="583"/>
    </row>
    <row r="199" spans="2:9" ht="12.75">
      <c r="B199" s="583"/>
      <c r="C199" s="583"/>
      <c r="D199" s="583"/>
      <c r="E199" s="583"/>
      <c r="F199" s="583"/>
      <c r="G199" s="583"/>
      <c r="I199" s="583"/>
    </row>
    <row r="200" spans="2:9" ht="12.75">
      <c r="B200" s="583"/>
      <c r="C200" s="583"/>
      <c r="D200" s="583"/>
      <c r="E200" s="583"/>
      <c r="F200" s="583"/>
      <c r="G200" s="583"/>
      <c r="I200" s="583"/>
    </row>
    <row r="201" spans="2:9" ht="12.75">
      <c r="B201" s="583"/>
      <c r="C201" s="583"/>
      <c r="D201" s="583"/>
      <c r="E201" s="583"/>
      <c r="F201" s="583"/>
      <c r="G201" s="583"/>
      <c r="I201" s="583"/>
    </row>
    <row r="202" spans="2:9" ht="12.75">
      <c r="B202" s="583"/>
      <c r="C202" s="583"/>
      <c r="D202" s="583"/>
      <c r="E202" s="583"/>
      <c r="F202" s="583"/>
      <c r="G202" s="583"/>
      <c r="I202" s="583"/>
    </row>
    <row r="203" spans="2:9" ht="12.75">
      <c r="B203" s="583"/>
      <c r="C203" s="583"/>
      <c r="D203" s="583"/>
      <c r="E203" s="583"/>
      <c r="F203" s="583"/>
      <c r="G203" s="583"/>
      <c r="I203" s="583"/>
    </row>
    <row r="204" spans="2:9" ht="12.75">
      <c r="B204" s="583"/>
      <c r="C204" s="583"/>
      <c r="D204" s="583"/>
      <c r="E204" s="583"/>
      <c r="F204" s="583"/>
      <c r="G204" s="583"/>
      <c r="I204" s="583"/>
    </row>
    <row r="205" spans="2:9" ht="12.75">
      <c r="B205" s="583"/>
      <c r="C205" s="583"/>
      <c r="D205" s="583"/>
      <c r="E205" s="583"/>
      <c r="F205" s="583"/>
      <c r="G205" s="583"/>
      <c r="I205" s="583"/>
    </row>
    <row r="206" spans="2:9" ht="12.75">
      <c r="B206" s="583"/>
      <c r="C206" s="583"/>
      <c r="D206" s="583"/>
      <c r="E206" s="583"/>
      <c r="F206" s="583"/>
      <c r="G206" s="583"/>
      <c r="I206" s="583"/>
    </row>
    <row r="207" spans="2:9" ht="12.75">
      <c r="B207" s="583"/>
      <c r="C207" s="583"/>
      <c r="D207" s="583"/>
      <c r="E207" s="583"/>
      <c r="F207" s="583"/>
      <c r="G207" s="583"/>
      <c r="I207" s="583"/>
    </row>
    <row r="208" spans="2:9" ht="12.75">
      <c r="B208" s="583"/>
      <c r="C208" s="583"/>
      <c r="D208" s="583"/>
      <c r="E208" s="583"/>
      <c r="F208" s="583"/>
      <c r="G208" s="583"/>
      <c r="I208" s="583"/>
    </row>
    <row r="209" spans="2:9" ht="12.75">
      <c r="B209" s="583"/>
      <c r="C209" s="583"/>
      <c r="D209" s="583"/>
      <c r="E209" s="583"/>
      <c r="F209" s="583"/>
      <c r="G209" s="583"/>
      <c r="I209" s="583"/>
    </row>
    <row r="210" spans="2:9" ht="12.75">
      <c r="B210" s="583"/>
      <c r="C210" s="583"/>
      <c r="D210" s="583"/>
      <c r="E210" s="583"/>
      <c r="F210" s="583"/>
      <c r="G210" s="583"/>
      <c r="I210" s="583"/>
    </row>
    <row r="211" spans="2:9" ht="12.75">
      <c r="B211" s="583"/>
      <c r="C211" s="583"/>
      <c r="D211" s="583"/>
      <c r="E211" s="583"/>
      <c r="F211" s="583"/>
      <c r="G211" s="583"/>
      <c r="I211" s="583"/>
    </row>
    <row r="212" spans="2:9" ht="12.75">
      <c r="B212" s="583"/>
      <c r="C212" s="583"/>
      <c r="D212" s="583"/>
      <c r="E212" s="583"/>
      <c r="F212" s="583"/>
      <c r="G212" s="583"/>
      <c r="I212" s="583"/>
    </row>
    <row r="213" spans="2:9" ht="12.75">
      <c r="B213" s="583"/>
      <c r="C213" s="583"/>
      <c r="D213" s="583"/>
      <c r="E213" s="583"/>
      <c r="F213" s="583"/>
      <c r="G213" s="583"/>
      <c r="I213" s="583"/>
    </row>
    <row r="214" spans="2:9" ht="12.75">
      <c r="B214" s="583"/>
      <c r="C214" s="583"/>
      <c r="D214" s="583"/>
      <c r="E214" s="583"/>
      <c r="F214" s="583"/>
      <c r="G214" s="583"/>
      <c r="I214" s="583"/>
    </row>
    <row r="215" spans="2:9" ht="12.75">
      <c r="B215" s="583"/>
      <c r="C215" s="583"/>
      <c r="D215" s="583"/>
      <c r="E215" s="583"/>
      <c r="F215" s="583"/>
      <c r="G215" s="583"/>
      <c r="I215" s="583"/>
    </row>
    <row r="216" spans="2:9" ht="12.75">
      <c r="B216" s="583"/>
      <c r="C216" s="583"/>
      <c r="D216" s="583"/>
      <c r="E216" s="583"/>
      <c r="F216" s="583"/>
      <c r="G216" s="583"/>
      <c r="I216" s="583"/>
    </row>
    <row r="217" spans="2:9" ht="12.75">
      <c r="B217" s="583"/>
      <c r="C217" s="583"/>
      <c r="D217" s="583"/>
      <c r="E217" s="583"/>
      <c r="F217" s="583"/>
      <c r="G217" s="583"/>
      <c r="I217" s="583"/>
    </row>
    <row r="218" spans="2:9" ht="12.75">
      <c r="B218" s="583"/>
      <c r="C218" s="583"/>
      <c r="D218" s="583"/>
      <c r="E218" s="583"/>
      <c r="F218" s="583"/>
      <c r="G218" s="583"/>
      <c r="I218" s="583"/>
    </row>
    <row r="219" spans="2:9" ht="12.75">
      <c r="B219" s="583"/>
      <c r="C219" s="583"/>
      <c r="D219" s="583"/>
      <c r="E219" s="583"/>
      <c r="F219" s="583"/>
      <c r="G219" s="583"/>
      <c r="I219" s="583"/>
    </row>
    <row r="220" spans="2:9" ht="12.75">
      <c r="B220" s="583"/>
      <c r="C220" s="583"/>
      <c r="D220" s="583"/>
      <c r="E220" s="583"/>
      <c r="F220" s="583"/>
      <c r="G220" s="583"/>
      <c r="I220" s="583"/>
    </row>
    <row r="221" spans="2:9" ht="12.75">
      <c r="B221" s="583"/>
      <c r="C221" s="583"/>
      <c r="D221" s="583"/>
      <c r="E221" s="583"/>
      <c r="F221" s="583"/>
      <c r="G221" s="583"/>
      <c r="I221" s="583"/>
    </row>
    <row r="222" spans="2:9" ht="12.75">
      <c r="B222" s="583"/>
      <c r="C222" s="583"/>
      <c r="D222" s="583"/>
      <c r="E222" s="583"/>
      <c r="F222" s="583"/>
      <c r="G222" s="583"/>
      <c r="I222" s="583"/>
    </row>
    <row r="223" spans="2:9" ht="12.75">
      <c r="B223" s="583"/>
      <c r="C223" s="583"/>
      <c r="D223" s="583"/>
      <c r="E223" s="583"/>
      <c r="F223" s="583"/>
      <c r="G223" s="583"/>
      <c r="I223" s="583"/>
    </row>
    <row r="224" spans="2:9" ht="12.75">
      <c r="B224" s="583"/>
      <c r="C224" s="583"/>
      <c r="D224" s="583"/>
      <c r="E224" s="583"/>
      <c r="F224" s="583"/>
      <c r="G224" s="583"/>
      <c r="I224" s="583"/>
    </row>
    <row r="225" spans="2:9" ht="12.75">
      <c r="B225" s="583"/>
      <c r="C225" s="583"/>
      <c r="D225" s="583"/>
      <c r="E225" s="583"/>
      <c r="F225" s="583"/>
      <c r="G225" s="583"/>
      <c r="I225" s="583"/>
    </row>
    <row r="226" spans="2:9" ht="12.75">
      <c r="B226" s="583"/>
      <c r="C226" s="583"/>
      <c r="D226" s="583"/>
      <c r="E226" s="583"/>
      <c r="F226" s="583"/>
      <c r="G226" s="583"/>
      <c r="I226" s="583"/>
    </row>
    <row r="227" spans="2:9" ht="12.75">
      <c r="B227" s="583"/>
      <c r="C227" s="583"/>
      <c r="D227" s="583"/>
      <c r="E227" s="583"/>
      <c r="F227" s="583"/>
      <c r="G227" s="583"/>
      <c r="I227" s="583"/>
    </row>
    <row r="228" spans="2:9" ht="12.75">
      <c r="B228" s="583"/>
      <c r="C228" s="583"/>
      <c r="D228" s="583"/>
      <c r="E228" s="583"/>
      <c r="F228" s="583"/>
      <c r="G228" s="583"/>
      <c r="I228" s="583"/>
    </row>
    <row r="229" spans="2:9" ht="12.75">
      <c r="B229" s="583"/>
      <c r="C229" s="583"/>
      <c r="D229" s="583"/>
      <c r="E229" s="583"/>
      <c r="F229" s="583"/>
      <c r="G229" s="583"/>
      <c r="I229" s="583"/>
    </row>
    <row r="230" spans="2:9" ht="12.75">
      <c r="B230" s="583"/>
      <c r="C230" s="583"/>
      <c r="D230" s="583"/>
      <c r="E230" s="583"/>
      <c r="F230" s="583"/>
      <c r="G230" s="583"/>
      <c r="I230" s="583"/>
    </row>
    <row r="231" spans="2:9" ht="12.75">
      <c r="B231" s="583"/>
      <c r="C231" s="583"/>
      <c r="D231" s="583"/>
      <c r="E231" s="583"/>
      <c r="F231" s="583"/>
      <c r="G231" s="583"/>
      <c r="I231" s="583"/>
    </row>
    <row r="232" spans="2:9" ht="12.75">
      <c r="B232" s="583"/>
      <c r="C232" s="583"/>
      <c r="D232" s="583"/>
      <c r="E232" s="583"/>
      <c r="F232" s="583"/>
      <c r="G232" s="583"/>
      <c r="I232" s="583"/>
    </row>
    <row r="233" spans="2:9" ht="12.75">
      <c r="B233" s="583"/>
      <c r="C233" s="583"/>
      <c r="D233" s="583"/>
      <c r="E233" s="583"/>
      <c r="F233" s="583"/>
      <c r="G233" s="583"/>
      <c r="I233" s="583"/>
    </row>
    <row r="234" spans="2:9" ht="12.75">
      <c r="B234" s="583"/>
      <c r="C234" s="583"/>
      <c r="D234" s="583"/>
      <c r="E234" s="583"/>
      <c r="F234" s="583"/>
      <c r="G234" s="583"/>
      <c r="I234" s="583"/>
    </row>
    <row r="235" spans="2:9" ht="12.75">
      <c r="B235" s="583"/>
      <c r="C235" s="583"/>
      <c r="D235" s="583"/>
      <c r="E235" s="583"/>
      <c r="F235" s="583"/>
      <c r="G235" s="583"/>
      <c r="I235" s="583"/>
    </row>
    <row r="236" spans="2:9" ht="12.75">
      <c r="B236" s="583"/>
      <c r="C236" s="583"/>
      <c r="D236" s="583"/>
      <c r="E236" s="583"/>
      <c r="F236" s="583"/>
      <c r="G236" s="583"/>
      <c r="I236" s="583"/>
    </row>
    <row r="237" spans="2:9" ht="12.75">
      <c r="B237" s="583"/>
      <c r="C237" s="583"/>
      <c r="D237" s="583"/>
      <c r="E237" s="583"/>
      <c r="F237" s="583"/>
      <c r="G237" s="583"/>
      <c r="I237" s="583"/>
    </row>
    <row r="238" spans="2:9" ht="12.75">
      <c r="B238" s="583"/>
      <c r="C238" s="583"/>
      <c r="D238" s="583"/>
      <c r="E238" s="583"/>
      <c r="F238" s="583"/>
      <c r="G238" s="583"/>
      <c r="I238" s="583"/>
    </row>
    <row r="239" spans="2:9" ht="12.75">
      <c r="B239" s="583"/>
      <c r="C239" s="583"/>
      <c r="D239" s="583"/>
      <c r="E239" s="583"/>
      <c r="F239" s="583"/>
      <c r="G239" s="583"/>
      <c r="I239" s="583"/>
    </row>
    <row r="240" spans="2:9" ht="12.75">
      <c r="B240" s="583"/>
      <c r="C240" s="583"/>
      <c r="D240" s="583"/>
      <c r="E240" s="583"/>
      <c r="F240" s="583"/>
      <c r="G240" s="583"/>
      <c r="I240" s="583"/>
    </row>
    <row r="241" spans="2:9" ht="12.75">
      <c r="B241" s="583"/>
      <c r="C241" s="583"/>
      <c r="D241" s="583"/>
      <c r="E241" s="583"/>
      <c r="F241" s="583"/>
      <c r="G241" s="583"/>
      <c r="I241" s="583"/>
    </row>
    <row r="242" spans="2:9" ht="12.75">
      <c r="B242" s="583"/>
      <c r="C242" s="583"/>
      <c r="D242" s="583"/>
      <c r="E242" s="583"/>
      <c r="F242" s="583"/>
      <c r="G242" s="583"/>
      <c r="I242" s="583"/>
    </row>
    <row r="243" spans="2:9" ht="12.75">
      <c r="B243" s="583"/>
      <c r="C243" s="583"/>
      <c r="D243" s="583"/>
      <c r="E243" s="583"/>
      <c r="F243" s="583"/>
      <c r="G243" s="583"/>
      <c r="I243" s="583"/>
    </row>
    <row r="244" spans="2:9" ht="12.75">
      <c r="B244" s="583"/>
      <c r="C244" s="583"/>
      <c r="D244" s="583"/>
      <c r="E244" s="583"/>
      <c r="F244" s="583"/>
      <c r="G244" s="583"/>
      <c r="I244" s="583"/>
    </row>
    <row r="245" spans="2:9" ht="12.75">
      <c r="B245" s="583"/>
      <c r="C245" s="583"/>
      <c r="D245" s="583"/>
      <c r="E245" s="583"/>
      <c r="F245" s="583"/>
      <c r="G245" s="583"/>
      <c r="I245" s="583"/>
    </row>
    <row r="246" spans="2:9" ht="12.75">
      <c r="B246" s="583"/>
      <c r="C246" s="583"/>
      <c r="D246" s="583"/>
      <c r="E246" s="583"/>
      <c r="F246" s="583"/>
      <c r="G246" s="583"/>
      <c r="I246" s="583"/>
    </row>
    <row r="247" spans="2:9" ht="12.75">
      <c r="B247" s="583"/>
      <c r="C247" s="583"/>
      <c r="D247" s="583"/>
      <c r="E247" s="583"/>
      <c r="F247" s="583"/>
      <c r="G247" s="583"/>
      <c r="I247" s="583"/>
    </row>
    <row r="248" spans="2:9" ht="12.75">
      <c r="B248" s="583"/>
      <c r="C248" s="583"/>
      <c r="D248" s="583"/>
      <c r="E248" s="583"/>
      <c r="F248" s="583"/>
      <c r="G248" s="583"/>
      <c r="I248" s="583"/>
    </row>
    <row r="249" spans="2:9" ht="12.75">
      <c r="B249" s="583"/>
      <c r="C249" s="583"/>
      <c r="D249" s="583"/>
      <c r="E249" s="583"/>
      <c r="F249" s="583"/>
      <c r="G249" s="583"/>
      <c r="I249" s="583"/>
    </row>
    <row r="250" spans="2:9" ht="12.75">
      <c r="B250" s="583"/>
      <c r="C250" s="583"/>
      <c r="D250" s="583"/>
      <c r="E250" s="583"/>
      <c r="F250" s="583"/>
      <c r="G250" s="583"/>
      <c r="I250" s="583"/>
    </row>
    <row r="251" spans="2:9" ht="12.75">
      <c r="B251" s="583"/>
      <c r="C251" s="583"/>
      <c r="D251" s="583"/>
      <c r="E251" s="583"/>
      <c r="F251" s="583"/>
      <c r="G251" s="583"/>
      <c r="I251" s="583"/>
    </row>
    <row r="252" spans="2:9" ht="12.75">
      <c r="B252" s="583"/>
      <c r="C252" s="583"/>
      <c r="D252" s="583"/>
      <c r="E252" s="583"/>
      <c r="F252" s="583"/>
      <c r="G252" s="583"/>
      <c r="I252" s="583"/>
    </row>
    <row r="253" spans="2:9" ht="12.75">
      <c r="B253" s="583"/>
      <c r="C253" s="583"/>
      <c r="D253" s="583"/>
      <c r="E253" s="583"/>
      <c r="F253" s="583"/>
      <c r="G253" s="583"/>
      <c r="I253" s="583"/>
    </row>
    <row r="254" spans="2:9" ht="12.75">
      <c r="B254" s="583"/>
      <c r="C254" s="583"/>
      <c r="D254" s="583"/>
      <c r="E254" s="583"/>
      <c r="F254" s="583"/>
      <c r="G254" s="583"/>
      <c r="I254" s="583"/>
    </row>
    <row r="255" spans="2:9" ht="12.75">
      <c r="B255" s="583"/>
      <c r="C255" s="583"/>
      <c r="D255" s="583"/>
      <c r="E255" s="583"/>
      <c r="F255" s="583"/>
      <c r="G255" s="583"/>
      <c r="I255" s="583"/>
    </row>
    <row r="256" spans="2:9" ht="12.75">
      <c r="B256" s="583"/>
      <c r="C256" s="583"/>
      <c r="D256" s="583"/>
      <c r="E256" s="583"/>
      <c r="F256" s="583"/>
      <c r="G256" s="583"/>
      <c r="I256" s="583"/>
    </row>
    <row r="257" spans="2:9" ht="12.75">
      <c r="B257" s="583"/>
      <c r="C257" s="583"/>
      <c r="D257" s="583"/>
      <c r="E257" s="583"/>
      <c r="F257" s="583"/>
      <c r="G257" s="583"/>
      <c r="I257" s="583"/>
    </row>
    <row r="258" spans="2:9" ht="12.75">
      <c r="B258" s="583"/>
      <c r="C258" s="583"/>
      <c r="D258" s="583"/>
      <c r="E258" s="583"/>
      <c r="F258" s="583"/>
      <c r="G258" s="583"/>
      <c r="I258" s="583"/>
    </row>
    <row r="259" spans="2:9" ht="12.75">
      <c r="B259" s="583"/>
      <c r="C259" s="583"/>
      <c r="D259" s="583"/>
      <c r="E259" s="583"/>
      <c r="F259" s="583"/>
      <c r="G259" s="583"/>
      <c r="I259" s="583"/>
    </row>
    <row r="260" spans="2:9" ht="12.75">
      <c r="B260" s="583"/>
      <c r="C260" s="583"/>
      <c r="D260" s="583"/>
      <c r="E260" s="583"/>
      <c r="F260" s="583"/>
      <c r="G260" s="583"/>
      <c r="I260" s="583"/>
    </row>
    <row r="261" spans="2:9" ht="12.75">
      <c r="B261" s="583"/>
      <c r="C261" s="583"/>
      <c r="D261" s="583"/>
      <c r="E261" s="583"/>
      <c r="F261" s="583"/>
      <c r="G261" s="583"/>
      <c r="I261" s="583"/>
    </row>
    <row r="262" spans="2:9" ht="12.75">
      <c r="B262" s="583"/>
      <c r="C262" s="583"/>
      <c r="D262" s="583"/>
      <c r="E262" s="583"/>
      <c r="F262" s="583"/>
      <c r="G262" s="583"/>
      <c r="I262" s="583"/>
    </row>
    <row r="263" spans="2:9" ht="12.75">
      <c r="B263" s="583"/>
      <c r="C263" s="583"/>
      <c r="D263" s="583"/>
      <c r="E263" s="583"/>
      <c r="F263" s="583"/>
      <c r="G263" s="583"/>
      <c r="I263" s="583"/>
    </row>
    <row r="264" spans="2:9" ht="12.75">
      <c r="B264" s="583"/>
      <c r="C264" s="583"/>
      <c r="D264" s="583"/>
      <c r="E264" s="583"/>
      <c r="F264" s="583"/>
      <c r="G264" s="583"/>
      <c r="I264" s="583"/>
    </row>
    <row r="265" spans="2:9" ht="12.75">
      <c r="B265" s="583"/>
      <c r="C265" s="583"/>
      <c r="D265" s="583"/>
      <c r="E265" s="583"/>
      <c r="F265" s="583"/>
      <c r="G265" s="583"/>
      <c r="I265" s="583"/>
    </row>
    <row r="266" spans="2:9" ht="12.75">
      <c r="B266" s="583"/>
      <c r="C266" s="583"/>
      <c r="D266" s="583"/>
      <c r="E266" s="583"/>
      <c r="F266" s="583"/>
      <c r="G266" s="583"/>
      <c r="I266" s="583"/>
    </row>
    <row r="267" spans="2:9" ht="12.75">
      <c r="B267" s="583"/>
      <c r="C267" s="583"/>
      <c r="D267" s="583"/>
      <c r="E267" s="583"/>
      <c r="F267" s="583"/>
      <c r="G267" s="583"/>
      <c r="I267" s="583"/>
    </row>
    <row r="268" spans="2:9" ht="12.75">
      <c r="B268" s="583"/>
      <c r="C268" s="583"/>
      <c r="D268" s="583"/>
      <c r="E268" s="583"/>
      <c r="F268" s="583"/>
      <c r="G268" s="583"/>
      <c r="I268" s="583"/>
    </row>
    <row r="269" spans="2:9" ht="12.75">
      <c r="B269" s="583"/>
      <c r="C269" s="583"/>
      <c r="D269" s="583"/>
      <c r="E269" s="583"/>
      <c r="F269" s="583"/>
      <c r="G269" s="583"/>
      <c r="I269" s="583"/>
    </row>
    <row r="270" spans="2:9" ht="12.75">
      <c r="B270" s="583"/>
      <c r="C270" s="583"/>
      <c r="D270" s="583"/>
      <c r="E270" s="583"/>
      <c r="F270" s="583"/>
      <c r="G270" s="583"/>
      <c r="I270" s="583"/>
    </row>
    <row r="271" spans="2:9" ht="12.75">
      <c r="B271" s="583"/>
      <c r="C271" s="583"/>
      <c r="D271" s="583"/>
      <c r="E271" s="583"/>
      <c r="F271" s="583"/>
      <c r="G271" s="583"/>
      <c r="I271" s="583"/>
    </row>
    <row r="272" spans="2:9" ht="12.75">
      <c r="B272" s="583"/>
      <c r="C272" s="583"/>
      <c r="D272" s="583"/>
      <c r="E272" s="583"/>
      <c r="F272" s="583"/>
      <c r="G272" s="583"/>
      <c r="I272" s="583"/>
    </row>
    <row r="273" spans="2:9" ht="12.75">
      <c r="B273" s="583"/>
      <c r="C273" s="583"/>
      <c r="D273" s="583"/>
      <c r="E273" s="583"/>
      <c r="F273" s="583"/>
      <c r="G273" s="583"/>
      <c r="I273" s="583"/>
    </row>
    <row r="274" spans="2:9" ht="12.75">
      <c r="B274" s="583"/>
      <c r="C274" s="583"/>
      <c r="D274" s="583"/>
      <c r="E274" s="583"/>
      <c r="F274" s="583"/>
      <c r="G274" s="583"/>
      <c r="I274" s="583"/>
    </row>
    <row r="275" spans="2:9" ht="12.75">
      <c r="B275" s="583"/>
      <c r="C275" s="583"/>
      <c r="D275" s="583"/>
      <c r="E275" s="583"/>
      <c r="F275" s="583"/>
      <c r="G275" s="583"/>
      <c r="I275" s="583"/>
    </row>
    <row r="276" spans="2:9" ht="12.75">
      <c r="B276" s="583"/>
      <c r="C276" s="583"/>
      <c r="D276" s="583"/>
      <c r="E276" s="583"/>
      <c r="F276" s="583"/>
      <c r="G276" s="583"/>
      <c r="I276" s="583"/>
    </row>
    <row r="277" spans="2:9" ht="12.75">
      <c r="B277" s="583"/>
      <c r="C277" s="583"/>
      <c r="D277" s="583"/>
      <c r="E277" s="583"/>
      <c r="F277" s="583"/>
      <c r="G277" s="583"/>
      <c r="I277" s="583"/>
    </row>
    <row r="278" spans="2:9" ht="12.75">
      <c r="B278" s="583"/>
      <c r="C278" s="583"/>
      <c r="D278" s="583"/>
      <c r="E278" s="583"/>
      <c r="F278" s="583"/>
      <c r="G278" s="583"/>
      <c r="I278" s="583"/>
    </row>
    <row r="279" spans="2:9" ht="12.75">
      <c r="B279" s="583"/>
      <c r="C279" s="583"/>
      <c r="D279" s="583"/>
      <c r="E279" s="583"/>
      <c r="F279" s="583"/>
      <c r="G279" s="583"/>
      <c r="I279" s="583"/>
    </row>
    <row r="280" spans="2:9" ht="12.75">
      <c r="B280" s="583"/>
      <c r="C280" s="583"/>
      <c r="D280" s="583"/>
      <c r="E280" s="583"/>
      <c r="F280" s="583"/>
      <c r="G280" s="583"/>
      <c r="I280" s="583"/>
    </row>
    <row r="281" spans="2:9" ht="12.75">
      <c r="B281" s="583"/>
      <c r="C281" s="583"/>
      <c r="D281" s="583"/>
      <c r="E281" s="583"/>
      <c r="F281" s="583"/>
      <c r="G281" s="583"/>
      <c r="I281" s="583"/>
    </row>
    <row r="282" spans="2:9" ht="12.75">
      <c r="B282" s="583"/>
      <c r="C282" s="583"/>
      <c r="D282" s="583"/>
      <c r="E282" s="583"/>
      <c r="F282" s="583"/>
      <c r="G282" s="583"/>
      <c r="I282" s="583"/>
    </row>
    <row r="283" spans="2:9" ht="12.75">
      <c r="B283" s="583"/>
      <c r="C283" s="583"/>
      <c r="D283" s="583"/>
      <c r="E283" s="583"/>
      <c r="F283" s="583"/>
      <c r="G283" s="583"/>
      <c r="I283" s="583"/>
    </row>
    <row r="284" spans="2:9" ht="12.75">
      <c r="B284" s="583"/>
      <c r="C284" s="583"/>
      <c r="D284" s="583"/>
      <c r="E284" s="583"/>
      <c r="F284" s="583"/>
      <c r="G284" s="583"/>
      <c r="I284" s="583"/>
    </row>
    <row r="285" spans="2:9" ht="12.75">
      <c r="B285" s="583"/>
      <c r="C285" s="583"/>
      <c r="D285" s="583"/>
      <c r="E285" s="583"/>
      <c r="F285" s="583"/>
      <c r="G285" s="583"/>
      <c r="I285" s="583"/>
    </row>
    <row r="286" spans="2:9" ht="12.75">
      <c r="B286" s="583"/>
      <c r="C286" s="583"/>
      <c r="D286" s="583"/>
      <c r="E286" s="583"/>
      <c r="F286" s="583"/>
      <c r="G286" s="583"/>
      <c r="I286" s="583"/>
    </row>
    <row r="287" spans="2:9" ht="12.75">
      <c r="B287" s="583"/>
      <c r="C287" s="583"/>
      <c r="D287" s="583"/>
      <c r="E287" s="583"/>
      <c r="F287" s="583"/>
      <c r="G287" s="583"/>
      <c r="I287" s="583"/>
    </row>
    <row r="288" spans="2:9" ht="12.75">
      <c r="B288" s="583"/>
      <c r="C288" s="583"/>
      <c r="D288" s="583"/>
      <c r="E288" s="583"/>
      <c r="F288" s="583"/>
      <c r="G288" s="583"/>
      <c r="I288" s="583"/>
    </row>
    <row r="289" spans="2:9" ht="12.75">
      <c r="B289" s="583"/>
      <c r="C289" s="583"/>
      <c r="D289" s="583"/>
      <c r="E289" s="583"/>
      <c r="F289" s="583"/>
      <c r="G289" s="583"/>
      <c r="I289" s="583"/>
    </row>
    <row r="290" spans="2:9" ht="12.75">
      <c r="B290" s="583"/>
      <c r="C290" s="583"/>
      <c r="D290" s="583"/>
      <c r="E290" s="583"/>
      <c r="F290" s="583"/>
      <c r="G290" s="583"/>
      <c r="I290" s="583"/>
    </row>
    <row r="291" spans="2:9" ht="12.75">
      <c r="B291" s="583"/>
      <c r="C291" s="583"/>
      <c r="D291" s="583"/>
      <c r="E291" s="583"/>
      <c r="F291" s="583"/>
      <c r="G291" s="583"/>
      <c r="I291" s="583"/>
    </row>
    <row r="292" spans="2:9" ht="12.75">
      <c r="B292" s="583"/>
      <c r="C292" s="583"/>
      <c r="D292" s="583"/>
      <c r="E292" s="583"/>
      <c r="F292" s="583"/>
      <c r="G292" s="583"/>
      <c r="I292" s="583"/>
    </row>
    <row r="293" spans="2:9" ht="12.75">
      <c r="B293" s="583"/>
      <c r="C293" s="583"/>
      <c r="D293" s="583"/>
      <c r="E293" s="583"/>
      <c r="F293" s="583"/>
      <c r="G293" s="583"/>
      <c r="I293" s="583"/>
    </row>
    <row r="294" spans="2:9" ht="12.75">
      <c r="B294" s="583"/>
      <c r="C294" s="583"/>
      <c r="D294" s="583"/>
      <c r="E294" s="583"/>
      <c r="F294" s="583"/>
      <c r="G294" s="583"/>
      <c r="I294" s="583"/>
    </row>
    <row r="295" spans="2:9" ht="12.75">
      <c r="B295" s="583"/>
      <c r="C295" s="583"/>
      <c r="D295" s="583"/>
      <c r="E295" s="583"/>
      <c r="F295" s="583"/>
      <c r="G295" s="583"/>
      <c r="I295" s="463"/>
    </row>
    <row r="296" spans="2:9" ht="12.75">
      <c r="B296" s="583"/>
      <c r="C296" s="583"/>
      <c r="D296" s="583"/>
      <c r="E296" s="583"/>
      <c r="F296" s="583"/>
      <c r="G296" s="583"/>
      <c r="I296" s="463"/>
    </row>
    <row r="297" spans="2:7" ht="12.75">
      <c r="B297" s="583"/>
      <c r="C297" s="583"/>
      <c r="D297" s="583"/>
      <c r="E297" s="583"/>
      <c r="F297" s="583"/>
      <c r="G297" s="583"/>
    </row>
    <row r="298" spans="2:9" ht="12.75">
      <c r="B298" s="583"/>
      <c r="C298" s="583"/>
      <c r="D298" s="583"/>
      <c r="E298" s="583"/>
      <c r="F298" s="583"/>
      <c r="G298" s="583"/>
      <c r="I298" s="463"/>
    </row>
    <row r="299" spans="2:9" ht="12.75">
      <c r="B299" s="583"/>
      <c r="C299" s="583"/>
      <c r="D299" s="583"/>
      <c r="E299" s="583"/>
      <c r="F299" s="583"/>
      <c r="G299" s="583"/>
      <c r="I299" s="479"/>
    </row>
    <row r="300" spans="2:9" ht="12.75">
      <c r="B300" s="583"/>
      <c r="C300" s="583"/>
      <c r="D300" s="583"/>
      <c r="E300" s="583"/>
      <c r="F300" s="583"/>
      <c r="G300" s="583"/>
      <c r="I300" s="463"/>
    </row>
    <row r="301" spans="2:9" ht="12.75">
      <c r="B301" s="583"/>
      <c r="C301" s="583"/>
      <c r="D301" s="583"/>
      <c r="E301" s="583"/>
      <c r="F301" s="583"/>
      <c r="G301" s="583"/>
      <c r="I301" s="479"/>
    </row>
    <row r="302" spans="2:9" ht="12.75">
      <c r="B302" s="583"/>
      <c r="C302" s="583"/>
      <c r="D302" s="583"/>
      <c r="E302" s="583"/>
      <c r="F302" s="583"/>
      <c r="G302" s="583"/>
      <c r="I302" s="463"/>
    </row>
    <row r="303" spans="2:9" ht="12.75">
      <c r="B303" s="583"/>
      <c r="C303" s="583"/>
      <c r="D303" s="583"/>
      <c r="E303" s="583"/>
      <c r="F303" s="583"/>
      <c r="G303" s="583"/>
      <c r="I303" s="463"/>
    </row>
    <row r="304" spans="2:9" ht="12.75">
      <c r="B304" s="583"/>
      <c r="C304" s="583"/>
      <c r="D304" s="583"/>
      <c r="E304" s="583"/>
      <c r="F304" s="583"/>
      <c r="G304" s="583"/>
      <c r="I304" s="463"/>
    </row>
    <row r="305" spans="2:9" ht="12.75">
      <c r="B305" s="583"/>
      <c r="C305" s="583"/>
      <c r="D305" s="583"/>
      <c r="E305" s="583"/>
      <c r="F305" s="583"/>
      <c r="G305" s="583"/>
      <c r="I305" s="479"/>
    </row>
    <row r="306" spans="2:9" ht="12.75">
      <c r="B306" s="583"/>
      <c r="C306" s="583"/>
      <c r="D306" s="583"/>
      <c r="E306" s="583"/>
      <c r="F306" s="583"/>
      <c r="G306" s="583"/>
      <c r="I306" s="479"/>
    </row>
    <row r="307" spans="2:9" ht="12.75">
      <c r="B307" s="583"/>
      <c r="C307" s="583"/>
      <c r="D307" s="583"/>
      <c r="E307" s="583"/>
      <c r="F307" s="583"/>
      <c r="G307" s="583"/>
      <c r="I307" s="463"/>
    </row>
    <row r="308" spans="2:9" ht="12.75">
      <c r="B308" s="583"/>
      <c r="C308" s="583"/>
      <c r="D308" s="583"/>
      <c r="E308" s="583"/>
      <c r="F308" s="583"/>
      <c r="G308" s="583"/>
      <c r="I308" s="463"/>
    </row>
    <row r="309" spans="2:9" ht="12.75">
      <c r="B309" s="583"/>
      <c r="C309" s="583"/>
      <c r="D309" s="583"/>
      <c r="E309" s="583"/>
      <c r="F309" s="583"/>
      <c r="G309" s="583"/>
      <c r="I309" s="479"/>
    </row>
    <row r="310" spans="2:9" ht="12.75">
      <c r="B310" s="583"/>
      <c r="C310" s="583"/>
      <c r="D310" s="583"/>
      <c r="E310" s="583"/>
      <c r="F310" s="583"/>
      <c r="G310" s="583"/>
      <c r="I310" s="479"/>
    </row>
    <row r="311" spans="2:9" ht="12.75">
      <c r="B311" s="583"/>
      <c r="C311" s="583"/>
      <c r="D311" s="583"/>
      <c r="E311" s="583"/>
      <c r="F311" s="583"/>
      <c r="G311" s="583"/>
      <c r="I311" s="479"/>
    </row>
    <row r="312" spans="2:9" ht="12.75">
      <c r="B312" s="583"/>
      <c r="C312" s="583"/>
      <c r="D312" s="583"/>
      <c r="E312" s="583"/>
      <c r="F312" s="583"/>
      <c r="G312" s="583"/>
      <c r="I312" s="463"/>
    </row>
    <row r="313" spans="2:9" ht="12.75">
      <c r="B313" s="583"/>
      <c r="C313" s="583"/>
      <c r="D313" s="583"/>
      <c r="E313" s="583"/>
      <c r="F313" s="583"/>
      <c r="G313" s="583"/>
      <c r="I313" s="463"/>
    </row>
    <row r="314" spans="2:9" ht="12.75">
      <c r="B314" s="583"/>
      <c r="C314" s="583"/>
      <c r="D314" s="583"/>
      <c r="E314" s="583"/>
      <c r="F314" s="583"/>
      <c r="G314" s="583"/>
      <c r="I314" s="463"/>
    </row>
    <row r="315" spans="2:9" ht="12.75">
      <c r="B315" s="583"/>
      <c r="C315" s="583"/>
      <c r="D315" s="583"/>
      <c r="E315" s="583"/>
      <c r="F315" s="583"/>
      <c r="G315" s="583"/>
      <c r="I315" s="463"/>
    </row>
    <row r="316" spans="2:9" ht="12.75">
      <c r="B316" s="583"/>
      <c r="C316" s="583"/>
      <c r="D316" s="583"/>
      <c r="E316" s="583"/>
      <c r="F316" s="583"/>
      <c r="G316" s="583"/>
      <c r="I316" s="807"/>
    </row>
    <row r="317" spans="2:9" ht="12.75">
      <c r="B317" s="583"/>
      <c r="C317" s="583"/>
      <c r="D317" s="583"/>
      <c r="E317" s="583"/>
      <c r="F317" s="583"/>
      <c r="G317" s="583"/>
      <c r="I317" s="463"/>
    </row>
    <row r="318" spans="2:9" ht="12.75">
      <c r="B318" s="583"/>
      <c r="C318" s="583"/>
      <c r="D318" s="583"/>
      <c r="E318" s="583"/>
      <c r="F318" s="583"/>
      <c r="G318" s="583"/>
      <c r="I318" s="463"/>
    </row>
    <row r="319" spans="2:9" ht="12.75">
      <c r="B319" s="583"/>
      <c r="C319" s="583"/>
      <c r="D319" s="583"/>
      <c r="E319" s="583"/>
      <c r="F319" s="583"/>
      <c r="G319" s="583"/>
      <c r="I319" s="463"/>
    </row>
    <row r="320" spans="2:9" ht="12.75">
      <c r="B320" s="583"/>
      <c r="C320" s="583"/>
      <c r="D320" s="583"/>
      <c r="E320" s="583"/>
      <c r="F320" s="583"/>
      <c r="G320" s="583"/>
      <c r="I320" s="463"/>
    </row>
    <row r="321" spans="2:9" ht="12.75">
      <c r="B321" s="583"/>
      <c r="C321" s="583"/>
      <c r="D321" s="583"/>
      <c r="E321" s="583"/>
      <c r="F321" s="583"/>
      <c r="G321" s="583"/>
      <c r="I321" s="463"/>
    </row>
    <row r="322" spans="2:9" ht="12.75">
      <c r="B322" s="583"/>
      <c r="C322" s="583"/>
      <c r="D322" s="583"/>
      <c r="E322" s="583"/>
      <c r="F322" s="583"/>
      <c r="G322" s="583"/>
      <c r="I322" s="463"/>
    </row>
    <row r="323" spans="2:9" ht="12.75">
      <c r="B323" s="583"/>
      <c r="C323" s="583"/>
      <c r="D323" s="583"/>
      <c r="E323" s="583"/>
      <c r="F323" s="583"/>
      <c r="G323" s="583"/>
      <c r="I323" s="463"/>
    </row>
    <row r="324" spans="2:9" ht="12.75">
      <c r="B324" s="583"/>
      <c r="C324" s="583"/>
      <c r="D324" s="583"/>
      <c r="E324" s="583"/>
      <c r="F324" s="583"/>
      <c r="G324" s="583"/>
      <c r="I324" s="463"/>
    </row>
    <row r="325" spans="2:9" ht="12.75">
      <c r="B325" s="583"/>
      <c r="C325" s="583"/>
      <c r="D325" s="583"/>
      <c r="E325" s="583"/>
      <c r="F325" s="583"/>
      <c r="G325" s="583"/>
      <c r="I325" s="463"/>
    </row>
    <row r="326" spans="2:9" ht="12.75">
      <c r="B326" s="583"/>
      <c r="C326" s="583"/>
      <c r="D326" s="583"/>
      <c r="E326" s="583"/>
      <c r="F326" s="583"/>
      <c r="G326" s="583"/>
      <c r="I326" s="463"/>
    </row>
    <row r="327" spans="2:9" ht="12.75">
      <c r="B327" s="583"/>
      <c r="C327" s="583"/>
      <c r="D327" s="583"/>
      <c r="E327" s="583"/>
      <c r="F327" s="583"/>
      <c r="G327" s="583"/>
      <c r="I327" s="463"/>
    </row>
    <row r="328" spans="2:9" ht="12.75">
      <c r="B328" s="583"/>
      <c r="C328" s="583"/>
      <c r="D328" s="583"/>
      <c r="E328" s="583"/>
      <c r="F328" s="583"/>
      <c r="G328" s="583"/>
      <c r="I328" s="463"/>
    </row>
    <row r="329" spans="2:9" ht="12.75">
      <c r="B329" s="583"/>
      <c r="C329" s="583"/>
      <c r="D329" s="583"/>
      <c r="E329" s="583"/>
      <c r="F329" s="583"/>
      <c r="G329" s="583"/>
      <c r="I329" s="463"/>
    </row>
    <row r="330" spans="2:9" ht="12.75">
      <c r="B330" s="583"/>
      <c r="C330" s="583"/>
      <c r="D330" s="583"/>
      <c r="E330" s="583"/>
      <c r="F330" s="583"/>
      <c r="G330" s="583"/>
      <c r="I330" s="463"/>
    </row>
    <row r="331" spans="2:9" ht="12.75">
      <c r="B331" s="583"/>
      <c r="C331" s="583"/>
      <c r="D331" s="583"/>
      <c r="E331" s="583"/>
      <c r="F331" s="583"/>
      <c r="G331" s="583"/>
      <c r="I331" s="463"/>
    </row>
    <row r="332" spans="2:9" ht="12.75">
      <c r="B332" s="583"/>
      <c r="C332" s="583"/>
      <c r="D332" s="583"/>
      <c r="E332" s="583"/>
      <c r="F332" s="583"/>
      <c r="G332" s="583"/>
      <c r="I332" s="463"/>
    </row>
    <row r="333" spans="2:9" ht="12.75">
      <c r="B333" s="583"/>
      <c r="C333" s="583"/>
      <c r="D333" s="583"/>
      <c r="E333" s="583"/>
      <c r="F333" s="583"/>
      <c r="G333" s="583"/>
      <c r="I333" s="463"/>
    </row>
    <row r="334" spans="2:9" ht="12.75">
      <c r="B334" s="583"/>
      <c r="C334" s="583"/>
      <c r="D334" s="583"/>
      <c r="E334" s="583"/>
      <c r="F334" s="583"/>
      <c r="G334" s="583"/>
      <c r="I334" s="463"/>
    </row>
    <row r="335" spans="2:9" ht="12.75">
      <c r="B335" s="583"/>
      <c r="C335" s="583"/>
      <c r="D335" s="583"/>
      <c r="E335" s="583"/>
      <c r="F335" s="583"/>
      <c r="G335" s="583"/>
      <c r="I335" s="463"/>
    </row>
    <row r="336" spans="2:9" ht="12.75">
      <c r="B336" s="583"/>
      <c r="C336" s="583"/>
      <c r="D336" s="583"/>
      <c r="E336" s="583"/>
      <c r="F336" s="583"/>
      <c r="G336" s="583"/>
      <c r="I336" s="463"/>
    </row>
    <row r="337" spans="2:9" ht="12.75">
      <c r="B337" s="583"/>
      <c r="C337" s="583"/>
      <c r="D337" s="583"/>
      <c r="E337" s="583"/>
      <c r="F337" s="583"/>
      <c r="G337" s="583"/>
      <c r="I337" s="463"/>
    </row>
    <row r="338" spans="2:9" ht="12.75">
      <c r="B338" s="583"/>
      <c r="C338" s="583"/>
      <c r="D338" s="583"/>
      <c r="E338" s="583"/>
      <c r="F338" s="583"/>
      <c r="G338" s="583"/>
      <c r="I338" s="463"/>
    </row>
    <row r="339" spans="2:9" ht="12.75">
      <c r="B339" s="583"/>
      <c r="C339" s="583"/>
      <c r="D339" s="583"/>
      <c r="E339" s="583"/>
      <c r="F339" s="583"/>
      <c r="G339" s="583"/>
      <c r="I339" s="463"/>
    </row>
    <row r="340" spans="2:9" ht="12.75">
      <c r="B340" s="583"/>
      <c r="C340" s="583"/>
      <c r="D340" s="583"/>
      <c r="E340" s="583"/>
      <c r="F340" s="583"/>
      <c r="G340" s="583"/>
      <c r="I340" s="463"/>
    </row>
    <row r="341" spans="2:9" ht="12.75">
      <c r="B341" s="583"/>
      <c r="C341" s="583"/>
      <c r="D341" s="583"/>
      <c r="E341" s="583"/>
      <c r="F341" s="583"/>
      <c r="G341" s="583"/>
      <c r="I341" s="463"/>
    </row>
    <row r="342" spans="2:9" ht="12.75">
      <c r="B342" s="583"/>
      <c r="C342" s="583"/>
      <c r="D342" s="583"/>
      <c r="E342" s="583"/>
      <c r="F342" s="583"/>
      <c r="G342" s="583"/>
      <c r="I342" s="463"/>
    </row>
    <row r="343" spans="2:9" ht="12.75">
      <c r="B343" s="583"/>
      <c r="C343" s="583"/>
      <c r="D343" s="583"/>
      <c r="E343" s="583"/>
      <c r="F343" s="583"/>
      <c r="G343" s="583"/>
      <c r="I343" s="463"/>
    </row>
    <row r="344" spans="2:9" ht="12.75">
      <c r="B344" s="583"/>
      <c r="C344" s="583"/>
      <c r="D344" s="583"/>
      <c r="E344" s="583"/>
      <c r="F344" s="583"/>
      <c r="G344" s="583"/>
      <c r="I344" s="463"/>
    </row>
    <row r="345" spans="2:9" ht="12.75">
      <c r="B345" s="583"/>
      <c r="C345" s="583"/>
      <c r="D345" s="583"/>
      <c r="E345" s="583"/>
      <c r="F345" s="583"/>
      <c r="G345" s="583"/>
      <c r="I345" s="463"/>
    </row>
    <row r="346" spans="2:9" ht="12.75">
      <c r="B346" s="583"/>
      <c r="C346" s="583"/>
      <c r="D346" s="583"/>
      <c r="E346" s="583"/>
      <c r="F346" s="583"/>
      <c r="G346" s="583"/>
      <c r="I346" s="463"/>
    </row>
    <row r="347" spans="2:9" ht="12.75">
      <c r="B347" s="583"/>
      <c r="C347" s="583"/>
      <c r="D347" s="583"/>
      <c r="E347" s="583"/>
      <c r="F347" s="583"/>
      <c r="G347" s="583"/>
      <c r="I347" s="463"/>
    </row>
    <row r="348" spans="2:9" ht="12.75">
      <c r="B348" s="583"/>
      <c r="C348" s="583"/>
      <c r="D348" s="583"/>
      <c r="E348" s="583"/>
      <c r="F348" s="583"/>
      <c r="G348" s="583"/>
      <c r="I348" s="463"/>
    </row>
    <row r="349" spans="2:9" ht="12.75">
      <c r="B349" s="583"/>
      <c r="C349" s="583"/>
      <c r="D349" s="583"/>
      <c r="E349" s="583"/>
      <c r="F349" s="583"/>
      <c r="G349" s="583"/>
      <c r="I349" s="463"/>
    </row>
    <row r="350" spans="2:9" ht="12.75">
      <c r="B350" s="583"/>
      <c r="C350" s="583"/>
      <c r="D350" s="583"/>
      <c r="E350" s="583"/>
      <c r="F350" s="583"/>
      <c r="G350" s="583"/>
      <c r="I350" s="463"/>
    </row>
    <row r="351" spans="2:9" ht="12.75">
      <c r="B351" s="583"/>
      <c r="C351" s="583"/>
      <c r="D351" s="583"/>
      <c r="E351" s="583"/>
      <c r="F351" s="583"/>
      <c r="G351" s="583"/>
      <c r="I351" s="463"/>
    </row>
    <row r="352" spans="2:9" ht="12.75">
      <c r="B352" s="583"/>
      <c r="C352" s="583"/>
      <c r="D352" s="583"/>
      <c r="E352" s="583"/>
      <c r="F352" s="583"/>
      <c r="G352" s="583"/>
      <c r="I352" s="463"/>
    </row>
    <row r="353" spans="2:9" ht="12.75">
      <c r="B353" s="583"/>
      <c r="C353" s="583"/>
      <c r="D353" s="583"/>
      <c r="E353" s="583"/>
      <c r="F353" s="583"/>
      <c r="G353" s="583"/>
      <c r="I353" s="463"/>
    </row>
    <row r="354" spans="2:9" ht="12.75">
      <c r="B354" s="583"/>
      <c r="C354" s="583"/>
      <c r="D354" s="583"/>
      <c r="E354" s="583"/>
      <c r="F354" s="583"/>
      <c r="G354" s="583"/>
      <c r="I354" s="463"/>
    </row>
    <row r="355" spans="2:9" ht="12.75">
      <c r="B355" s="583"/>
      <c r="C355" s="583"/>
      <c r="D355" s="583"/>
      <c r="E355" s="583"/>
      <c r="F355" s="583"/>
      <c r="G355" s="583"/>
      <c r="I355" s="463"/>
    </row>
    <row r="356" spans="2:9" ht="12.75">
      <c r="B356" s="583"/>
      <c r="C356" s="583"/>
      <c r="D356" s="583"/>
      <c r="E356" s="583"/>
      <c r="F356" s="583"/>
      <c r="G356" s="583"/>
      <c r="I356" s="463"/>
    </row>
    <row r="357" spans="2:9" ht="12.75">
      <c r="B357" s="583"/>
      <c r="C357" s="583"/>
      <c r="D357" s="583"/>
      <c r="E357" s="583"/>
      <c r="F357" s="583"/>
      <c r="G357" s="583"/>
      <c r="I357" s="463"/>
    </row>
    <row r="358" spans="2:9" ht="12.75">
      <c r="B358" s="583"/>
      <c r="C358" s="583"/>
      <c r="D358" s="583"/>
      <c r="E358" s="583"/>
      <c r="F358" s="583"/>
      <c r="G358" s="583"/>
      <c r="I358" s="463"/>
    </row>
    <row r="359" spans="2:9" ht="12.75">
      <c r="B359" s="583"/>
      <c r="C359" s="583"/>
      <c r="D359" s="583"/>
      <c r="E359" s="583"/>
      <c r="F359" s="583"/>
      <c r="G359" s="583"/>
      <c r="I359" s="463"/>
    </row>
    <row r="360" spans="2:9" ht="12.75">
      <c r="B360" s="583"/>
      <c r="C360" s="583"/>
      <c r="D360" s="583"/>
      <c r="E360" s="583"/>
      <c r="F360" s="583"/>
      <c r="G360" s="583"/>
      <c r="I360" s="463"/>
    </row>
    <row r="361" spans="2:9" ht="12.75">
      <c r="B361" s="583"/>
      <c r="C361" s="583"/>
      <c r="D361" s="583"/>
      <c r="E361" s="583"/>
      <c r="F361" s="583"/>
      <c r="G361" s="583"/>
      <c r="I361" s="463"/>
    </row>
    <row r="362" spans="2:9" ht="12.75">
      <c r="B362" s="583"/>
      <c r="C362" s="583"/>
      <c r="D362" s="583"/>
      <c r="E362" s="583"/>
      <c r="F362" s="583"/>
      <c r="G362" s="583"/>
      <c r="I362" s="463"/>
    </row>
    <row r="363" spans="2:9" ht="12.75">
      <c r="B363" s="583"/>
      <c r="C363" s="583"/>
      <c r="D363" s="583"/>
      <c r="E363" s="583"/>
      <c r="F363" s="583"/>
      <c r="G363" s="583"/>
      <c r="I363" s="463"/>
    </row>
    <row r="364" spans="2:9" ht="12.75">
      <c r="B364" s="583"/>
      <c r="C364" s="583"/>
      <c r="D364" s="583"/>
      <c r="E364" s="583"/>
      <c r="F364" s="583"/>
      <c r="G364" s="583"/>
      <c r="I364" s="463"/>
    </row>
    <row r="365" spans="2:9" ht="12.75">
      <c r="B365" s="583"/>
      <c r="C365" s="583"/>
      <c r="D365" s="583"/>
      <c r="E365" s="583"/>
      <c r="F365" s="583"/>
      <c r="G365" s="583"/>
      <c r="I365" s="463"/>
    </row>
    <row r="366" spans="2:9" ht="12.75">
      <c r="B366" s="583"/>
      <c r="C366" s="583"/>
      <c r="D366" s="583"/>
      <c r="E366" s="583"/>
      <c r="F366" s="583"/>
      <c r="G366" s="583"/>
      <c r="I366" s="479"/>
    </row>
    <row r="367" spans="2:9" ht="12.75">
      <c r="B367" s="583"/>
      <c r="C367" s="583"/>
      <c r="D367" s="583"/>
      <c r="E367" s="583"/>
      <c r="F367" s="583"/>
      <c r="G367" s="583"/>
      <c r="I367" s="463"/>
    </row>
    <row r="368" spans="2:9" ht="12.75">
      <c r="B368" s="583"/>
      <c r="C368" s="583"/>
      <c r="D368" s="583"/>
      <c r="E368" s="583"/>
      <c r="F368" s="583"/>
      <c r="G368" s="583"/>
      <c r="I368" s="479"/>
    </row>
    <row r="369" spans="2:9" ht="12.75">
      <c r="B369" s="583"/>
      <c r="C369" s="583"/>
      <c r="D369" s="583"/>
      <c r="E369" s="583"/>
      <c r="F369" s="583"/>
      <c r="G369" s="583"/>
      <c r="I369" s="463"/>
    </row>
    <row r="370" spans="2:9" ht="12.75">
      <c r="B370" s="583"/>
      <c r="C370" s="583"/>
      <c r="D370" s="583"/>
      <c r="E370" s="583"/>
      <c r="F370" s="583"/>
      <c r="G370" s="583"/>
      <c r="I370" s="479"/>
    </row>
    <row r="371" spans="2:9" ht="12.75">
      <c r="B371" s="583"/>
      <c r="C371" s="583"/>
      <c r="D371" s="583"/>
      <c r="E371" s="583"/>
      <c r="F371" s="583"/>
      <c r="G371" s="583"/>
      <c r="I371" s="463"/>
    </row>
    <row r="372" spans="2:9" ht="12.75">
      <c r="B372" s="583"/>
      <c r="C372" s="583"/>
      <c r="D372" s="583"/>
      <c r="E372" s="583"/>
      <c r="F372" s="583"/>
      <c r="G372" s="583"/>
      <c r="I372" s="463"/>
    </row>
    <row r="373" spans="2:9" ht="12.75">
      <c r="B373" s="583"/>
      <c r="C373" s="583"/>
      <c r="D373" s="583"/>
      <c r="E373" s="583"/>
      <c r="F373" s="583"/>
      <c r="G373" s="583"/>
      <c r="I373" s="463"/>
    </row>
    <row r="374" spans="2:9" ht="12.75">
      <c r="B374" s="583"/>
      <c r="C374" s="583"/>
      <c r="D374" s="583"/>
      <c r="E374" s="583"/>
      <c r="F374" s="583"/>
      <c r="G374" s="583"/>
      <c r="I374" s="479"/>
    </row>
    <row r="375" spans="2:9" ht="12.75">
      <c r="B375" s="583"/>
      <c r="C375" s="583"/>
      <c r="D375" s="583"/>
      <c r="E375" s="583"/>
      <c r="F375" s="583"/>
      <c r="G375" s="583"/>
      <c r="I375" s="479"/>
    </row>
    <row r="376" spans="2:9" ht="12.75">
      <c r="B376" s="583"/>
      <c r="C376" s="583"/>
      <c r="D376" s="583"/>
      <c r="E376" s="583"/>
      <c r="F376" s="583"/>
      <c r="G376" s="583"/>
      <c r="I376" s="463"/>
    </row>
    <row r="377" spans="2:9" ht="12.75">
      <c r="B377" s="583"/>
      <c r="C377" s="583"/>
      <c r="D377" s="583"/>
      <c r="E377" s="583"/>
      <c r="F377" s="583"/>
      <c r="G377" s="583"/>
      <c r="I377" s="463"/>
    </row>
    <row r="378" spans="2:9" ht="12.75">
      <c r="B378" s="583"/>
      <c r="C378" s="583"/>
      <c r="D378" s="583"/>
      <c r="E378" s="583"/>
      <c r="F378" s="583"/>
      <c r="G378" s="583"/>
      <c r="I378" s="479"/>
    </row>
    <row r="379" spans="2:9" ht="12.75">
      <c r="B379" s="583"/>
      <c r="C379" s="583"/>
      <c r="D379" s="583"/>
      <c r="E379" s="583"/>
      <c r="F379" s="583"/>
      <c r="G379" s="583"/>
      <c r="I379" s="479"/>
    </row>
    <row r="380" spans="2:9" ht="12.75">
      <c r="B380" s="583"/>
      <c r="C380" s="583"/>
      <c r="D380" s="583"/>
      <c r="E380" s="583"/>
      <c r="F380" s="583"/>
      <c r="G380" s="583"/>
      <c r="I380" s="479"/>
    </row>
    <row r="381" spans="2:9" ht="12.75">
      <c r="B381" s="583"/>
      <c r="C381" s="583"/>
      <c r="D381" s="583"/>
      <c r="E381" s="583"/>
      <c r="F381" s="583"/>
      <c r="G381" s="583"/>
      <c r="I381" s="463"/>
    </row>
    <row r="382" spans="2:9" ht="12.75">
      <c r="B382" s="583"/>
      <c r="C382" s="583"/>
      <c r="D382" s="583"/>
      <c r="E382" s="583"/>
      <c r="F382" s="583"/>
      <c r="G382" s="583"/>
      <c r="I382" s="463"/>
    </row>
    <row r="383" spans="2:9" ht="12.75">
      <c r="B383" s="583"/>
      <c r="C383" s="583"/>
      <c r="D383" s="583"/>
      <c r="E383" s="583"/>
      <c r="F383" s="583"/>
      <c r="G383" s="583"/>
      <c r="I383" s="463"/>
    </row>
    <row r="384" spans="2:9" ht="12.75">
      <c r="B384" s="583"/>
      <c r="C384" s="583"/>
      <c r="D384" s="583"/>
      <c r="E384" s="583"/>
      <c r="F384" s="583"/>
      <c r="G384" s="583"/>
      <c r="I384" s="463"/>
    </row>
    <row r="385" spans="2:9" ht="12.75">
      <c r="B385" s="583"/>
      <c r="C385" s="583"/>
      <c r="D385" s="583"/>
      <c r="E385" s="583"/>
      <c r="F385" s="583"/>
      <c r="G385" s="583"/>
      <c r="I385" s="807"/>
    </row>
    <row r="386" spans="2:9" ht="12.75">
      <c r="B386" s="583"/>
      <c r="C386" s="583"/>
      <c r="D386" s="583"/>
      <c r="E386" s="583"/>
      <c r="F386" s="583"/>
      <c r="G386" s="583"/>
      <c r="I386" s="463"/>
    </row>
    <row r="387" spans="2:9" ht="12.75">
      <c r="B387" s="583"/>
      <c r="C387" s="583"/>
      <c r="D387" s="583"/>
      <c r="E387" s="583"/>
      <c r="F387" s="583"/>
      <c r="G387" s="583"/>
      <c r="I387" s="463"/>
    </row>
    <row r="388" spans="2:9" ht="12.75">
      <c r="B388" s="583"/>
      <c r="C388" s="583"/>
      <c r="D388" s="583"/>
      <c r="E388" s="583"/>
      <c r="F388" s="583"/>
      <c r="G388" s="583"/>
      <c r="I388" s="463"/>
    </row>
    <row r="389" spans="2:9" ht="12.75">
      <c r="B389" s="583"/>
      <c r="C389" s="583"/>
      <c r="D389" s="583"/>
      <c r="E389" s="583"/>
      <c r="F389" s="583"/>
      <c r="G389" s="583"/>
      <c r="I389" s="463"/>
    </row>
    <row r="390" spans="2:9" ht="12.75">
      <c r="B390" s="583"/>
      <c r="C390" s="583"/>
      <c r="D390" s="583"/>
      <c r="E390" s="583"/>
      <c r="F390" s="583"/>
      <c r="G390" s="583"/>
      <c r="I390" s="463"/>
    </row>
    <row r="391" spans="2:9" ht="12.75">
      <c r="B391" s="583"/>
      <c r="C391" s="583"/>
      <c r="D391" s="583"/>
      <c r="E391" s="583"/>
      <c r="F391" s="583"/>
      <c r="G391" s="583"/>
      <c r="I391" s="463"/>
    </row>
    <row r="392" spans="2:9" ht="12.75">
      <c r="B392" s="583"/>
      <c r="C392" s="583"/>
      <c r="D392" s="583"/>
      <c r="E392" s="583"/>
      <c r="F392" s="583"/>
      <c r="G392" s="583"/>
      <c r="I392" s="463"/>
    </row>
    <row r="393" spans="2:9" ht="12.75">
      <c r="B393" s="583"/>
      <c r="C393" s="583"/>
      <c r="D393" s="583"/>
      <c r="E393" s="583"/>
      <c r="F393" s="583"/>
      <c r="G393" s="583"/>
      <c r="I393" s="463"/>
    </row>
    <row r="394" spans="2:9" ht="12.75">
      <c r="B394" s="583"/>
      <c r="C394" s="583"/>
      <c r="D394" s="583"/>
      <c r="E394" s="583"/>
      <c r="F394" s="583"/>
      <c r="G394" s="583"/>
      <c r="I394" s="463"/>
    </row>
    <row r="395" spans="2:9" ht="12.75">
      <c r="B395" s="583"/>
      <c r="C395" s="583"/>
      <c r="D395" s="583"/>
      <c r="E395" s="583"/>
      <c r="F395" s="583"/>
      <c r="G395" s="583"/>
      <c r="I395" s="463"/>
    </row>
    <row r="396" spans="2:9" ht="12.75">
      <c r="B396" s="583"/>
      <c r="C396" s="583"/>
      <c r="D396" s="583"/>
      <c r="E396" s="583"/>
      <c r="F396" s="583"/>
      <c r="G396" s="583"/>
      <c r="I396" s="463"/>
    </row>
    <row r="397" spans="2:9" ht="12.75">
      <c r="B397" s="583"/>
      <c r="C397" s="583"/>
      <c r="D397" s="583"/>
      <c r="E397" s="583"/>
      <c r="F397" s="583"/>
      <c r="G397" s="583"/>
      <c r="I397" s="463"/>
    </row>
    <row r="398" spans="2:9" ht="12.75">
      <c r="B398" s="583"/>
      <c r="C398" s="583"/>
      <c r="D398" s="583"/>
      <c r="E398" s="583"/>
      <c r="F398" s="583"/>
      <c r="G398" s="583"/>
      <c r="I398" s="463"/>
    </row>
    <row r="399" spans="2:9" ht="12.75">
      <c r="B399" s="583"/>
      <c r="C399" s="583"/>
      <c r="D399" s="583"/>
      <c r="E399" s="583"/>
      <c r="F399" s="583"/>
      <c r="G399" s="583"/>
      <c r="I399" s="463"/>
    </row>
    <row r="400" spans="2:9" ht="12.75">
      <c r="B400" s="583"/>
      <c r="C400" s="583"/>
      <c r="D400" s="583"/>
      <c r="E400" s="583"/>
      <c r="F400" s="583"/>
      <c r="G400" s="583"/>
      <c r="I400" s="463"/>
    </row>
    <row r="401" spans="2:9" ht="12.75">
      <c r="B401" s="583"/>
      <c r="C401" s="583"/>
      <c r="D401" s="583"/>
      <c r="E401" s="583"/>
      <c r="F401" s="583"/>
      <c r="G401" s="583"/>
      <c r="I401" s="463"/>
    </row>
    <row r="402" spans="2:9" ht="12.75">
      <c r="B402" s="583"/>
      <c r="C402" s="583"/>
      <c r="D402" s="583"/>
      <c r="E402" s="583"/>
      <c r="F402" s="583"/>
      <c r="G402" s="583"/>
      <c r="I402" s="463"/>
    </row>
    <row r="403" spans="2:9" ht="12.75">
      <c r="B403" s="583"/>
      <c r="C403" s="583"/>
      <c r="D403" s="583"/>
      <c r="E403" s="583"/>
      <c r="F403" s="583"/>
      <c r="G403" s="583"/>
      <c r="I403" s="463"/>
    </row>
    <row r="404" spans="2:9" ht="12.75">
      <c r="B404" s="583"/>
      <c r="C404" s="583"/>
      <c r="D404" s="583"/>
      <c r="E404" s="583"/>
      <c r="F404" s="583"/>
      <c r="G404" s="583"/>
      <c r="I404" s="463"/>
    </row>
    <row r="405" spans="2:9" ht="12.75">
      <c r="B405" s="583"/>
      <c r="C405" s="583"/>
      <c r="D405" s="583"/>
      <c r="E405" s="583"/>
      <c r="F405" s="583"/>
      <c r="G405" s="583"/>
      <c r="I405" s="463"/>
    </row>
    <row r="406" spans="2:9" ht="12.75">
      <c r="B406" s="583"/>
      <c r="C406" s="583"/>
      <c r="D406" s="583"/>
      <c r="E406" s="583"/>
      <c r="F406" s="583"/>
      <c r="G406" s="583"/>
      <c r="I406" s="463"/>
    </row>
    <row r="407" spans="2:9" ht="12.75">
      <c r="B407" s="583"/>
      <c r="C407" s="583"/>
      <c r="D407" s="583"/>
      <c r="E407" s="583"/>
      <c r="F407" s="583"/>
      <c r="G407" s="583"/>
      <c r="I407" s="463"/>
    </row>
    <row r="408" spans="2:9" ht="12.75">
      <c r="B408" s="583"/>
      <c r="C408" s="583"/>
      <c r="D408" s="583"/>
      <c r="E408" s="583"/>
      <c r="F408" s="583"/>
      <c r="G408" s="583"/>
      <c r="I408" s="463"/>
    </row>
    <row r="409" spans="2:9" ht="12.75">
      <c r="B409" s="583"/>
      <c r="C409" s="583"/>
      <c r="D409" s="583"/>
      <c r="E409" s="583"/>
      <c r="F409" s="583"/>
      <c r="G409" s="583"/>
      <c r="I409" s="463"/>
    </row>
    <row r="410" spans="2:9" ht="12.75">
      <c r="B410" s="583"/>
      <c r="C410" s="583"/>
      <c r="D410" s="583"/>
      <c r="E410" s="583"/>
      <c r="F410" s="583"/>
      <c r="G410" s="583"/>
      <c r="I410" s="463"/>
    </row>
    <row r="411" spans="2:9" ht="12.75">
      <c r="B411" s="583"/>
      <c r="C411" s="583"/>
      <c r="D411" s="583"/>
      <c r="E411" s="583"/>
      <c r="F411" s="583"/>
      <c r="G411" s="583"/>
      <c r="I411" s="463"/>
    </row>
    <row r="412" spans="2:9" ht="12.75">
      <c r="B412" s="583"/>
      <c r="C412" s="583"/>
      <c r="D412" s="583"/>
      <c r="E412" s="583"/>
      <c r="F412" s="583"/>
      <c r="G412" s="583"/>
      <c r="I412" s="463"/>
    </row>
    <row r="413" spans="2:9" ht="12.75">
      <c r="B413" s="583"/>
      <c r="C413" s="583"/>
      <c r="D413" s="583"/>
      <c r="E413" s="583"/>
      <c r="F413" s="583"/>
      <c r="G413" s="583"/>
      <c r="I413" s="463"/>
    </row>
    <row r="414" spans="2:9" ht="12.75">
      <c r="B414" s="583"/>
      <c r="C414" s="583"/>
      <c r="D414" s="583"/>
      <c r="E414" s="583"/>
      <c r="F414" s="583"/>
      <c r="G414" s="583"/>
      <c r="I414" s="463"/>
    </row>
    <row r="415" spans="2:9" ht="12.75">
      <c r="B415" s="583"/>
      <c r="C415" s="583"/>
      <c r="D415" s="583"/>
      <c r="E415" s="583"/>
      <c r="F415" s="583"/>
      <c r="G415" s="583"/>
      <c r="I415" s="463"/>
    </row>
    <row r="416" spans="2:9" ht="12.75">
      <c r="B416" s="583"/>
      <c r="C416" s="583"/>
      <c r="D416" s="583"/>
      <c r="E416" s="583"/>
      <c r="F416" s="583"/>
      <c r="G416" s="583"/>
      <c r="I416" s="463"/>
    </row>
    <row r="417" spans="2:9" ht="12.75">
      <c r="B417" s="583"/>
      <c r="C417" s="583"/>
      <c r="D417" s="583"/>
      <c r="E417" s="583"/>
      <c r="F417" s="583"/>
      <c r="G417" s="583"/>
      <c r="I417" s="463"/>
    </row>
    <row r="418" spans="2:9" ht="12.75">
      <c r="B418" s="583"/>
      <c r="C418" s="583"/>
      <c r="D418" s="583"/>
      <c r="E418" s="583"/>
      <c r="F418" s="583"/>
      <c r="G418" s="583"/>
      <c r="I418" s="463"/>
    </row>
    <row r="419" spans="2:9" ht="12.75">
      <c r="B419" s="583"/>
      <c r="C419" s="583"/>
      <c r="D419" s="583"/>
      <c r="E419" s="583"/>
      <c r="F419" s="583"/>
      <c r="G419" s="583"/>
      <c r="I419" s="463"/>
    </row>
    <row r="420" spans="2:9" ht="12.75">
      <c r="B420" s="583"/>
      <c r="C420" s="583"/>
      <c r="D420" s="583"/>
      <c r="E420" s="583"/>
      <c r="F420" s="583"/>
      <c r="G420" s="583"/>
      <c r="I420" s="463"/>
    </row>
    <row r="421" spans="2:9" ht="12.75">
      <c r="B421" s="583"/>
      <c r="C421" s="583"/>
      <c r="D421" s="583"/>
      <c r="E421" s="583"/>
      <c r="F421" s="583"/>
      <c r="G421" s="583"/>
      <c r="I421" s="463"/>
    </row>
    <row r="422" spans="2:9" ht="12.75">
      <c r="B422" s="583"/>
      <c r="C422" s="583"/>
      <c r="D422" s="583"/>
      <c r="E422" s="583"/>
      <c r="F422" s="583"/>
      <c r="G422" s="583"/>
      <c r="I422" s="463"/>
    </row>
    <row r="423" spans="2:9" ht="12.75">
      <c r="B423" s="583"/>
      <c r="C423" s="583"/>
      <c r="D423" s="583"/>
      <c r="E423" s="583"/>
      <c r="F423" s="583"/>
      <c r="G423" s="583"/>
      <c r="I423" s="463"/>
    </row>
    <row r="424" spans="2:9" ht="12.75">
      <c r="B424" s="583"/>
      <c r="C424" s="583"/>
      <c r="D424" s="583"/>
      <c r="E424" s="583"/>
      <c r="F424" s="583"/>
      <c r="G424" s="583"/>
      <c r="I424" s="463"/>
    </row>
    <row r="425" spans="2:9" ht="12.75">
      <c r="B425" s="583"/>
      <c r="C425" s="583"/>
      <c r="D425" s="583"/>
      <c r="E425" s="583"/>
      <c r="F425" s="583"/>
      <c r="G425" s="583"/>
      <c r="I425" s="463"/>
    </row>
    <row r="426" spans="2:9" ht="12.75">
      <c r="B426" s="583"/>
      <c r="C426" s="583"/>
      <c r="D426" s="583"/>
      <c r="E426" s="583"/>
      <c r="F426" s="583"/>
      <c r="G426" s="583"/>
      <c r="I426" s="463"/>
    </row>
    <row r="427" spans="2:9" ht="12.75">
      <c r="B427" s="583"/>
      <c r="C427" s="583"/>
      <c r="D427" s="583"/>
      <c r="E427" s="583"/>
      <c r="F427" s="583"/>
      <c r="G427" s="583"/>
      <c r="I427" s="463"/>
    </row>
    <row r="428" spans="2:9" ht="12.75">
      <c r="B428" s="583"/>
      <c r="C428" s="583"/>
      <c r="D428" s="583"/>
      <c r="E428" s="583"/>
      <c r="F428" s="583"/>
      <c r="G428" s="583"/>
      <c r="I428" s="463"/>
    </row>
    <row r="429" spans="2:9" ht="12.75">
      <c r="B429" s="583"/>
      <c r="C429" s="583"/>
      <c r="D429" s="583"/>
      <c r="E429" s="583"/>
      <c r="F429" s="583"/>
      <c r="G429" s="583"/>
      <c r="I429" s="463"/>
    </row>
    <row r="430" spans="2:9" ht="12.75">
      <c r="B430" s="583"/>
      <c r="C430" s="583"/>
      <c r="D430" s="583"/>
      <c r="E430" s="583"/>
      <c r="F430" s="583"/>
      <c r="G430" s="583"/>
      <c r="I430" s="463"/>
    </row>
    <row r="431" spans="2:9" ht="12.75">
      <c r="B431" s="583"/>
      <c r="C431" s="583"/>
      <c r="D431" s="583"/>
      <c r="E431" s="583"/>
      <c r="F431" s="583"/>
      <c r="G431" s="583"/>
      <c r="I431" s="463"/>
    </row>
    <row r="432" spans="2:9" ht="12.75">
      <c r="B432" s="583"/>
      <c r="C432" s="583"/>
      <c r="D432" s="583"/>
      <c r="E432" s="583"/>
      <c r="F432" s="583"/>
      <c r="G432" s="583"/>
      <c r="I432" s="463"/>
    </row>
    <row r="433" spans="2:7" ht="12.75">
      <c r="B433" s="583"/>
      <c r="C433" s="583"/>
      <c r="D433" s="583"/>
      <c r="E433" s="583"/>
      <c r="F433" s="583"/>
      <c r="G433" s="583"/>
    </row>
    <row r="434" spans="2:9" ht="12.75">
      <c r="B434" s="583"/>
      <c r="C434" s="583"/>
      <c r="D434" s="583"/>
      <c r="E434" s="583"/>
      <c r="F434" s="583"/>
      <c r="G434" s="583"/>
      <c r="I434" s="463"/>
    </row>
    <row r="435" spans="2:9" ht="12.75">
      <c r="B435" s="583"/>
      <c r="C435" s="583"/>
      <c r="D435" s="583"/>
      <c r="E435" s="583"/>
      <c r="F435" s="583"/>
      <c r="G435" s="583"/>
      <c r="I435" s="479"/>
    </row>
    <row r="436" spans="2:9" ht="12.75">
      <c r="B436" s="583"/>
      <c r="C436" s="583"/>
      <c r="D436" s="583"/>
      <c r="E436" s="583"/>
      <c r="F436" s="583"/>
      <c r="G436" s="583"/>
      <c r="I436" s="463"/>
    </row>
    <row r="437" spans="2:9" ht="12.75">
      <c r="B437" s="583"/>
      <c r="C437" s="583"/>
      <c r="D437" s="583"/>
      <c r="E437" s="583"/>
      <c r="F437" s="583"/>
      <c r="G437" s="583"/>
      <c r="I437" s="479"/>
    </row>
    <row r="438" spans="2:9" ht="12.75">
      <c r="B438" s="583"/>
      <c r="C438" s="583"/>
      <c r="D438" s="583"/>
      <c r="E438" s="583"/>
      <c r="F438" s="583"/>
      <c r="G438" s="583"/>
      <c r="I438" s="463"/>
    </row>
    <row r="439" spans="2:9" ht="12.75">
      <c r="B439" s="583"/>
      <c r="C439" s="583"/>
      <c r="D439" s="583"/>
      <c r="E439" s="583"/>
      <c r="F439" s="583"/>
      <c r="G439" s="583"/>
      <c r="I439" s="479"/>
    </row>
    <row r="440" spans="2:9" ht="12.75">
      <c r="B440" s="583"/>
      <c r="C440" s="583"/>
      <c r="D440" s="583"/>
      <c r="E440" s="583"/>
      <c r="F440" s="583"/>
      <c r="G440" s="583"/>
      <c r="I440" s="463"/>
    </row>
    <row r="441" spans="2:9" ht="12.75">
      <c r="B441" s="583"/>
      <c r="C441" s="583"/>
      <c r="D441" s="583"/>
      <c r="E441" s="583"/>
      <c r="F441" s="583"/>
      <c r="G441" s="583"/>
      <c r="I441" s="463"/>
    </row>
    <row r="442" spans="2:9" ht="12.75">
      <c r="B442" s="583"/>
      <c r="C442" s="583"/>
      <c r="D442" s="583"/>
      <c r="E442" s="583"/>
      <c r="F442" s="583"/>
      <c r="G442" s="583"/>
      <c r="I442" s="463"/>
    </row>
    <row r="443" spans="2:9" ht="12.75">
      <c r="B443" s="583"/>
      <c r="C443" s="583"/>
      <c r="D443" s="583"/>
      <c r="E443" s="583"/>
      <c r="F443" s="583"/>
      <c r="G443" s="583"/>
      <c r="I443" s="479"/>
    </row>
    <row r="444" spans="2:9" ht="12.75">
      <c r="B444" s="583"/>
      <c r="C444" s="583"/>
      <c r="D444" s="583"/>
      <c r="E444" s="583"/>
      <c r="F444" s="583"/>
      <c r="G444" s="583"/>
      <c r="I444" s="479"/>
    </row>
    <row r="445" spans="2:9" ht="12.75">
      <c r="B445" s="583"/>
      <c r="C445" s="583"/>
      <c r="D445" s="583"/>
      <c r="E445" s="583"/>
      <c r="F445" s="583"/>
      <c r="G445" s="583"/>
      <c r="I445" s="463"/>
    </row>
    <row r="446" spans="2:9" ht="12.75">
      <c r="B446" s="583"/>
      <c r="C446" s="583"/>
      <c r="D446" s="583"/>
      <c r="E446" s="583"/>
      <c r="F446" s="583"/>
      <c r="G446" s="583"/>
      <c r="I446" s="463"/>
    </row>
    <row r="447" spans="2:9" ht="12.75">
      <c r="B447" s="583"/>
      <c r="C447" s="583"/>
      <c r="D447" s="583"/>
      <c r="E447" s="583"/>
      <c r="F447" s="583"/>
      <c r="G447" s="583"/>
      <c r="I447" s="479"/>
    </row>
    <row r="448" spans="2:9" ht="12.75">
      <c r="B448" s="583"/>
      <c r="C448" s="583"/>
      <c r="D448" s="583"/>
      <c r="E448" s="583"/>
      <c r="F448" s="583"/>
      <c r="G448" s="583"/>
      <c r="I448" s="479"/>
    </row>
    <row r="449" spans="2:9" ht="12.75">
      <c r="B449" s="583"/>
      <c r="C449" s="583"/>
      <c r="D449" s="583"/>
      <c r="E449" s="583"/>
      <c r="F449" s="583"/>
      <c r="G449" s="583"/>
      <c r="I449" s="479"/>
    </row>
    <row r="450" spans="2:9" ht="12.75">
      <c r="B450" s="583"/>
      <c r="C450" s="583"/>
      <c r="D450" s="583"/>
      <c r="E450" s="583"/>
      <c r="F450" s="583"/>
      <c r="G450" s="583"/>
      <c r="I450" s="463"/>
    </row>
    <row r="451" spans="2:9" ht="12.75">
      <c r="B451" s="583"/>
      <c r="C451" s="583"/>
      <c r="D451" s="583"/>
      <c r="E451" s="583"/>
      <c r="F451" s="583"/>
      <c r="G451" s="583"/>
      <c r="I451" s="463"/>
    </row>
    <row r="452" spans="2:9" ht="12.75">
      <c r="B452" s="583"/>
      <c r="C452" s="583"/>
      <c r="D452" s="583"/>
      <c r="E452" s="583"/>
      <c r="F452" s="583"/>
      <c r="G452" s="583"/>
      <c r="I452" s="463"/>
    </row>
    <row r="453" spans="2:9" ht="12.75">
      <c r="B453" s="583"/>
      <c r="C453" s="583"/>
      <c r="D453" s="583"/>
      <c r="E453" s="583"/>
      <c r="F453" s="583"/>
      <c r="G453" s="583"/>
      <c r="I453" s="463"/>
    </row>
    <row r="454" spans="2:9" ht="12.75">
      <c r="B454" s="583"/>
      <c r="C454" s="583"/>
      <c r="D454" s="583"/>
      <c r="E454" s="583"/>
      <c r="F454" s="583"/>
      <c r="G454" s="583"/>
      <c r="I454" s="807"/>
    </row>
    <row r="455" spans="2:9" ht="12.75">
      <c r="B455" s="583"/>
      <c r="C455" s="583"/>
      <c r="D455" s="583"/>
      <c r="E455" s="583"/>
      <c r="F455" s="583"/>
      <c r="G455" s="583"/>
      <c r="I455" s="463"/>
    </row>
    <row r="456" spans="2:9" ht="12.75">
      <c r="B456" s="583"/>
      <c r="C456" s="583"/>
      <c r="D456" s="583"/>
      <c r="E456" s="583"/>
      <c r="F456" s="583"/>
      <c r="G456" s="583"/>
      <c r="I456" s="463"/>
    </row>
    <row r="457" spans="2:9" ht="12.75">
      <c r="B457" s="583"/>
      <c r="C457" s="583"/>
      <c r="D457" s="583"/>
      <c r="E457" s="583"/>
      <c r="F457" s="583"/>
      <c r="G457" s="583"/>
      <c r="I457" s="463"/>
    </row>
    <row r="458" spans="2:9" ht="12.75">
      <c r="B458" s="583"/>
      <c r="C458" s="583"/>
      <c r="D458" s="583"/>
      <c r="E458" s="583"/>
      <c r="F458" s="583"/>
      <c r="G458" s="583"/>
      <c r="I458" s="463"/>
    </row>
    <row r="459" spans="2:9" ht="12.75">
      <c r="B459" s="583"/>
      <c r="C459" s="583"/>
      <c r="D459" s="583"/>
      <c r="E459" s="583"/>
      <c r="F459" s="583"/>
      <c r="G459" s="583"/>
      <c r="I459" s="463"/>
    </row>
    <row r="460" spans="2:9" ht="12.75">
      <c r="B460" s="583"/>
      <c r="C460" s="583"/>
      <c r="D460" s="583"/>
      <c r="E460" s="583"/>
      <c r="F460" s="583"/>
      <c r="G460" s="583"/>
      <c r="I460" s="463"/>
    </row>
    <row r="461" spans="2:9" ht="12.75">
      <c r="B461" s="583"/>
      <c r="C461" s="583"/>
      <c r="D461" s="583"/>
      <c r="E461" s="583"/>
      <c r="F461" s="583"/>
      <c r="G461" s="583"/>
      <c r="I461" s="463"/>
    </row>
    <row r="462" spans="2:9" ht="12.75">
      <c r="B462" s="583"/>
      <c r="C462" s="583"/>
      <c r="D462" s="583"/>
      <c r="E462" s="583"/>
      <c r="F462" s="583"/>
      <c r="G462" s="583"/>
      <c r="I462" s="463"/>
    </row>
    <row r="463" spans="2:9" ht="12.75">
      <c r="B463" s="583"/>
      <c r="C463" s="583"/>
      <c r="D463" s="583"/>
      <c r="E463" s="583"/>
      <c r="F463" s="583"/>
      <c r="G463" s="583"/>
      <c r="I463" s="463"/>
    </row>
    <row r="464" spans="2:9" ht="12.75">
      <c r="B464" s="583"/>
      <c r="C464" s="583"/>
      <c r="D464" s="583"/>
      <c r="E464" s="583"/>
      <c r="F464" s="583"/>
      <c r="G464" s="583"/>
      <c r="I464" s="463"/>
    </row>
    <row r="465" spans="2:9" ht="12.75">
      <c r="B465" s="583"/>
      <c r="C465" s="583"/>
      <c r="D465" s="583"/>
      <c r="E465" s="583"/>
      <c r="F465" s="583"/>
      <c r="G465" s="583"/>
      <c r="I465" s="463"/>
    </row>
    <row r="466" spans="2:9" ht="12.75">
      <c r="B466" s="583"/>
      <c r="C466" s="583"/>
      <c r="D466" s="583"/>
      <c r="E466" s="583"/>
      <c r="F466" s="583"/>
      <c r="G466" s="583"/>
      <c r="I466" s="463"/>
    </row>
    <row r="467" spans="2:9" ht="12.75">
      <c r="B467" s="583"/>
      <c r="C467" s="583"/>
      <c r="D467" s="583"/>
      <c r="E467" s="583"/>
      <c r="F467" s="583"/>
      <c r="G467" s="583"/>
      <c r="I467" s="463"/>
    </row>
    <row r="468" spans="2:9" ht="12.75">
      <c r="B468" s="583"/>
      <c r="C468" s="583"/>
      <c r="D468" s="583"/>
      <c r="E468" s="583"/>
      <c r="F468" s="583"/>
      <c r="G468" s="583"/>
      <c r="I468" s="463"/>
    </row>
    <row r="469" spans="2:9" ht="12.75">
      <c r="B469" s="583"/>
      <c r="C469" s="583"/>
      <c r="D469" s="583"/>
      <c r="E469" s="583"/>
      <c r="F469" s="583"/>
      <c r="G469" s="583"/>
      <c r="I469" s="463"/>
    </row>
    <row r="470" spans="2:9" ht="12.75">
      <c r="B470" s="583"/>
      <c r="C470" s="583"/>
      <c r="D470" s="583"/>
      <c r="E470" s="583"/>
      <c r="F470" s="583"/>
      <c r="G470" s="583"/>
      <c r="I470" s="463"/>
    </row>
    <row r="471" spans="2:9" ht="12.75">
      <c r="B471" s="583"/>
      <c r="C471" s="583"/>
      <c r="D471" s="583"/>
      <c r="E471" s="583"/>
      <c r="F471" s="583"/>
      <c r="G471" s="583"/>
      <c r="I471" s="463"/>
    </row>
    <row r="472" spans="2:9" ht="12.75">
      <c r="B472" s="583"/>
      <c r="C472" s="583"/>
      <c r="D472" s="583"/>
      <c r="E472" s="583"/>
      <c r="F472" s="583"/>
      <c r="G472" s="583"/>
      <c r="I472" s="463"/>
    </row>
    <row r="473" spans="2:9" ht="12.75">
      <c r="B473" s="583"/>
      <c r="C473" s="583"/>
      <c r="D473" s="583"/>
      <c r="E473" s="583"/>
      <c r="F473" s="583"/>
      <c r="G473" s="583"/>
      <c r="I473" s="463"/>
    </row>
    <row r="474" spans="2:9" ht="12.75">
      <c r="B474" s="583"/>
      <c r="C474" s="583"/>
      <c r="D474" s="583"/>
      <c r="E474" s="583"/>
      <c r="F474" s="583"/>
      <c r="G474" s="583"/>
      <c r="I474" s="463"/>
    </row>
    <row r="475" spans="2:9" ht="12.75">
      <c r="B475" s="583"/>
      <c r="C475" s="583"/>
      <c r="D475" s="583"/>
      <c r="E475" s="583"/>
      <c r="F475" s="583"/>
      <c r="G475" s="583"/>
      <c r="I475" s="463"/>
    </row>
    <row r="476" spans="2:9" ht="12.75">
      <c r="B476" s="583"/>
      <c r="C476" s="583"/>
      <c r="D476" s="583"/>
      <c r="E476" s="583"/>
      <c r="F476" s="583"/>
      <c r="G476" s="583"/>
      <c r="I476" s="463"/>
    </row>
    <row r="477" spans="2:9" ht="12.75">
      <c r="B477" s="583"/>
      <c r="C477" s="583"/>
      <c r="D477" s="583"/>
      <c r="E477" s="583"/>
      <c r="F477" s="583"/>
      <c r="G477" s="583"/>
      <c r="I477" s="463"/>
    </row>
    <row r="478" spans="2:9" ht="12.75">
      <c r="B478" s="583"/>
      <c r="C478" s="583"/>
      <c r="D478" s="583"/>
      <c r="E478" s="583"/>
      <c r="F478" s="583"/>
      <c r="G478" s="583"/>
      <c r="I478" s="463"/>
    </row>
    <row r="479" spans="2:9" ht="12.75">
      <c r="B479" s="583"/>
      <c r="C479" s="583"/>
      <c r="D479" s="583"/>
      <c r="E479" s="583"/>
      <c r="F479" s="583"/>
      <c r="G479" s="583"/>
      <c r="I479" s="463"/>
    </row>
    <row r="480" spans="2:9" ht="12.75">
      <c r="B480" s="583"/>
      <c r="C480" s="583"/>
      <c r="D480" s="583"/>
      <c r="E480" s="583"/>
      <c r="F480" s="583"/>
      <c r="G480" s="583"/>
      <c r="I480" s="463"/>
    </row>
    <row r="481" spans="2:9" ht="12.75">
      <c r="B481" s="583"/>
      <c r="C481" s="583"/>
      <c r="D481" s="583"/>
      <c r="E481" s="583"/>
      <c r="F481" s="583"/>
      <c r="G481" s="583"/>
      <c r="I481" s="463"/>
    </row>
    <row r="482" spans="2:9" ht="12.75">
      <c r="B482" s="583"/>
      <c r="C482" s="583"/>
      <c r="D482" s="583"/>
      <c r="E482" s="583"/>
      <c r="F482" s="583"/>
      <c r="G482" s="583"/>
      <c r="I482" s="463"/>
    </row>
    <row r="483" spans="2:9" ht="12.75">
      <c r="B483" s="583"/>
      <c r="C483" s="583"/>
      <c r="D483" s="583"/>
      <c r="E483" s="583"/>
      <c r="F483" s="583"/>
      <c r="G483" s="583"/>
      <c r="I483" s="463"/>
    </row>
    <row r="484" spans="2:9" ht="12.75">
      <c r="B484" s="583"/>
      <c r="C484" s="583"/>
      <c r="D484" s="583"/>
      <c r="E484" s="583"/>
      <c r="F484" s="583"/>
      <c r="G484" s="583"/>
      <c r="I484" s="463"/>
    </row>
    <row r="485" spans="2:9" ht="12.75">
      <c r="B485" s="583"/>
      <c r="C485" s="583"/>
      <c r="D485" s="583"/>
      <c r="E485" s="583"/>
      <c r="F485" s="583"/>
      <c r="G485" s="583"/>
      <c r="I485" s="463"/>
    </row>
    <row r="486" spans="2:9" ht="12.75">
      <c r="B486" s="583"/>
      <c r="C486" s="583"/>
      <c r="D486" s="583"/>
      <c r="E486" s="583"/>
      <c r="F486" s="583"/>
      <c r="G486" s="583"/>
      <c r="I486" s="463"/>
    </row>
    <row r="487" spans="2:9" ht="12.75">
      <c r="B487" s="583"/>
      <c r="C487" s="583"/>
      <c r="D487" s="583"/>
      <c r="E487" s="583"/>
      <c r="F487" s="583"/>
      <c r="G487" s="583"/>
      <c r="I487" s="463"/>
    </row>
    <row r="488" spans="2:9" ht="12.75">
      <c r="B488" s="583"/>
      <c r="C488" s="583"/>
      <c r="D488" s="583"/>
      <c r="E488" s="583"/>
      <c r="F488" s="583"/>
      <c r="G488" s="583"/>
      <c r="I488" s="463"/>
    </row>
    <row r="489" spans="2:9" ht="12.75">
      <c r="B489" s="583"/>
      <c r="C489" s="583"/>
      <c r="D489" s="583"/>
      <c r="E489" s="583"/>
      <c r="F489" s="583"/>
      <c r="G489" s="583"/>
      <c r="I489" s="463"/>
    </row>
    <row r="490" spans="2:9" ht="12.75">
      <c r="B490" s="583"/>
      <c r="C490" s="583"/>
      <c r="D490" s="583"/>
      <c r="E490" s="583"/>
      <c r="F490" s="583"/>
      <c r="G490" s="583"/>
      <c r="I490" s="463"/>
    </row>
    <row r="491" spans="2:9" ht="12.75">
      <c r="B491" s="583"/>
      <c r="C491" s="583"/>
      <c r="D491" s="583"/>
      <c r="E491" s="583"/>
      <c r="F491" s="583"/>
      <c r="G491" s="583"/>
      <c r="I491" s="463"/>
    </row>
    <row r="492" spans="2:9" ht="12.75">
      <c r="B492" s="583"/>
      <c r="C492" s="583"/>
      <c r="D492" s="583"/>
      <c r="E492" s="583"/>
      <c r="F492" s="583"/>
      <c r="G492" s="583"/>
      <c r="I492" s="463"/>
    </row>
    <row r="493" spans="2:9" ht="12.75">
      <c r="B493" s="583"/>
      <c r="C493" s="583"/>
      <c r="D493" s="583"/>
      <c r="E493" s="583"/>
      <c r="F493" s="583"/>
      <c r="G493" s="583"/>
      <c r="I493" s="463"/>
    </row>
    <row r="494" spans="2:9" ht="12.75">
      <c r="B494" s="583"/>
      <c r="C494" s="583"/>
      <c r="D494" s="583"/>
      <c r="E494" s="583"/>
      <c r="F494" s="583"/>
      <c r="G494" s="583"/>
      <c r="I494" s="463"/>
    </row>
    <row r="495" spans="2:9" ht="12.75">
      <c r="B495" s="583"/>
      <c r="C495" s="583"/>
      <c r="D495" s="583"/>
      <c r="E495" s="583"/>
      <c r="F495" s="583"/>
      <c r="G495" s="583"/>
      <c r="I495" s="463"/>
    </row>
    <row r="496" spans="2:9" ht="12.75">
      <c r="B496" s="583"/>
      <c r="C496" s="583"/>
      <c r="D496" s="583"/>
      <c r="E496" s="583"/>
      <c r="F496" s="583"/>
      <c r="G496" s="583"/>
      <c r="I496" s="463"/>
    </row>
    <row r="497" spans="2:9" ht="12.75">
      <c r="B497" s="583"/>
      <c r="C497" s="583"/>
      <c r="D497" s="583"/>
      <c r="E497" s="583"/>
      <c r="F497" s="583"/>
      <c r="G497" s="583"/>
      <c r="I497" s="463"/>
    </row>
    <row r="498" spans="2:9" ht="12.75">
      <c r="B498" s="583"/>
      <c r="C498" s="583"/>
      <c r="D498" s="583"/>
      <c r="E498" s="583"/>
      <c r="F498" s="583"/>
      <c r="G498" s="583"/>
      <c r="I498" s="463"/>
    </row>
    <row r="499" spans="2:9" ht="12.75">
      <c r="B499" s="583"/>
      <c r="C499" s="583"/>
      <c r="D499" s="583"/>
      <c r="E499" s="583"/>
      <c r="F499" s="583"/>
      <c r="G499" s="583"/>
      <c r="I499" s="463"/>
    </row>
    <row r="500" spans="2:9" ht="12.75">
      <c r="B500" s="583"/>
      <c r="C500" s="583"/>
      <c r="D500" s="583"/>
      <c r="E500" s="583"/>
      <c r="F500" s="583"/>
      <c r="G500" s="583"/>
      <c r="I500" s="463"/>
    </row>
    <row r="501" spans="2:9" ht="12.75">
      <c r="B501" s="583"/>
      <c r="C501" s="583"/>
      <c r="D501" s="583"/>
      <c r="E501" s="583"/>
      <c r="F501" s="583"/>
      <c r="G501" s="583"/>
      <c r="I501" s="463"/>
    </row>
    <row r="502" spans="2:7" ht="12.75">
      <c r="B502" s="583"/>
      <c r="C502" s="583"/>
      <c r="D502" s="583"/>
      <c r="E502" s="583"/>
      <c r="F502" s="583"/>
      <c r="G502" s="583"/>
    </row>
    <row r="503" spans="2:9" ht="12.75">
      <c r="B503" s="583"/>
      <c r="C503" s="583"/>
      <c r="D503" s="583"/>
      <c r="E503" s="583"/>
      <c r="F503" s="583"/>
      <c r="G503" s="583"/>
      <c r="I503" s="463"/>
    </row>
    <row r="504" spans="2:9" ht="12.75">
      <c r="B504" s="583"/>
      <c r="C504" s="583"/>
      <c r="D504" s="583"/>
      <c r="E504" s="583"/>
      <c r="F504" s="583"/>
      <c r="G504" s="583"/>
      <c r="I504" s="479"/>
    </row>
    <row r="505" spans="2:9" ht="12.75">
      <c r="B505" s="583"/>
      <c r="C505" s="583"/>
      <c r="D505" s="583"/>
      <c r="E505" s="583"/>
      <c r="F505" s="583"/>
      <c r="G505" s="583"/>
      <c r="I505" s="463"/>
    </row>
    <row r="506" spans="2:9" ht="12.75">
      <c r="B506" s="583"/>
      <c r="C506" s="583"/>
      <c r="D506" s="583"/>
      <c r="E506" s="583"/>
      <c r="F506" s="583"/>
      <c r="G506" s="583"/>
      <c r="I506" s="479"/>
    </row>
    <row r="507" spans="2:9" ht="12.75">
      <c r="B507" s="583"/>
      <c r="C507" s="583"/>
      <c r="D507" s="583"/>
      <c r="E507" s="583"/>
      <c r="F507" s="583"/>
      <c r="G507" s="583"/>
      <c r="I507" s="463"/>
    </row>
    <row r="508" spans="2:9" ht="12.75">
      <c r="B508" s="583"/>
      <c r="C508" s="583"/>
      <c r="D508" s="583"/>
      <c r="E508" s="583"/>
      <c r="F508" s="583"/>
      <c r="G508" s="583"/>
      <c r="I508" s="479"/>
    </row>
    <row r="509" spans="2:9" ht="12.75">
      <c r="B509" s="583"/>
      <c r="C509" s="583"/>
      <c r="D509" s="583"/>
      <c r="E509" s="583"/>
      <c r="F509" s="583"/>
      <c r="G509" s="583"/>
      <c r="I509" s="463"/>
    </row>
    <row r="510" spans="2:9" ht="12.75">
      <c r="B510" s="583"/>
      <c r="C510" s="583"/>
      <c r="D510" s="583"/>
      <c r="E510" s="583"/>
      <c r="F510" s="583"/>
      <c r="G510" s="583"/>
      <c r="I510" s="463"/>
    </row>
    <row r="511" spans="2:9" ht="12.75">
      <c r="B511" s="583"/>
      <c r="C511" s="583"/>
      <c r="D511" s="583"/>
      <c r="E511" s="583"/>
      <c r="F511" s="583"/>
      <c r="G511" s="583"/>
      <c r="I511" s="463"/>
    </row>
    <row r="512" spans="2:9" ht="12.75">
      <c r="B512" s="583"/>
      <c r="C512" s="583"/>
      <c r="D512" s="583"/>
      <c r="E512" s="583"/>
      <c r="F512" s="583"/>
      <c r="G512" s="583"/>
      <c r="I512" s="479"/>
    </row>
    <row r="513" spans="2:9" ht="12.75">
      <c r="B513" s="583"/>
      <c r="C513" s="583"/>
      <c r="D513" s="583"/>
      <c r="E513" s="583"/>
      <c r="F513" s="583"/>
      <c r="G513" s="583"/>
      <c r="I513" s="479"/>
    </row>
    <row r="514" spans="2:9" ht="12.75">
      <c r="B514" s="583"/>
      <c r="C514" s="583"/>
      <c r="D514" s="583"/>
      <c r="E514" s="583"/>
      <c r="F514" s="583"/>
      <c r="G514" s="583"/>
      <c r="I514" s="463"/>
    </row>
    <row r="515" spans="2:9" ht="12.75">
      <c r="B515" s="583"/>
      <c r="C515" s="583"/>
      <c r="D515" s="583"/>
      <c r="E515" s="583"/>
      <c r="F515" s="583"/>
      <c r="G515" s="583"/>
      <c r="I515" s="463"/>
    </row>
    <row r="516" spans="2:9" ht="12.75">
      <c r="B516" s="583"/>
      <c r="C516" s="583"/>
      <c r="D516" s="583"/>
      <c r="E516" s="583"/>
      <c r="F516" s="583"/>
      <c r="G516" s="583"/>
      <c r="I516" s="479"/>
    </row>
    <row r="517" spans="2:9" ht="12.75">
      <c r="B517" s="583"/>
      <c r="C517" s="583"/>
      <c r="D517" s="583"/>
      <c r="E517" s="583"/>
      <c r="F517" s="583"/>
      <c r="G517" s="583"/>
      <c r="I517" s="479"/>
    </row>
    <row r="518" spans="2:9" ht="12.75">
      <c r="B518" s="583"/>
      <c r="C518" s="583"/>
      <c r="D518" s="583"/>
      <c r="E518" s="583"/>
      <c r="F518" s="583"/>
      <c r="G518" s="583"/>
      <c r="I518" s="479"/>
    </row>
    <row r="519" spans="2:9" ht="12.75">
      <c r="B519" s="583"/>
      <c r="C519" s="583"/>
      <c r="D519" s="583"/>
      <c r="E519" s="583"/>
      <c r="F519" s="583"/>
      <c r="G519" s="583"/>
      <c r="I519" s="463"/>
    </row>
    <row r="520" spans="2:9" ht="12.75">
      <c r="B520" s="583"/>
      <c r="C520" s="583"/>
      <c r="D520" s="583"/>
      <c r="E520" s="583"/>
      <c r="F520" s="583"/>
      <c r="G520" s="583"/>
      <c r="I520" s="463"/>
    </row>
    <row r="521" spans="2:9" ht="12.75">
      <c r="B521" s="583"/>
      <c r="C521" s="583"/>
      <c r="D521" s="583"/>
      <c r="E521" s="583"/>
      <c r="F521" s="583"/>
      <c r="G521" s="583"/>
      <c r="I521" s="463"/>
    </row>
    <row r="522" spans="2:9" ht="12.75">
      <c r="B522" s="583"/>
      <c r="C522" s="583"/>
      <c r="D522" s="583"/>
      <c r="E522" s="583"/>
      <c r="F522" s="583"/>
      <c r="G522" s="583"/>
      <c r="I522" s="463"/>
    </row>
    <row r="523" spans="2:9" ht="12.75">
      <c r="B523" s="583"/>
      <c r="C523" s="583"/>
      <c r="D523" s="583"/>
      <c r="E523" s="583"/>
      <c r="F523" s="583"/>
      <c r="G523" s="583"/>
      <c r="I523" s="807"/>
    </row>
    <row r="524" spans="2:9" ht="12.75">
      <c r="B524" s="583"/>
      <c r="C524" s="583"/>
      <c r="D524" s="583"/>
      <c r="E524" s="583"/>
      <c r="F524" s="583"/>
      <c r="G524" s="583"/>
      <c r="I524" s="463"/>
    </row>
    <row r="525" spans="2:9" ht="12.75">
      <c r="B525" s="583"/>
      <c r="C525" s="583"/>
      <c r="D525" s="583"/>
      <c r="E525" s="583"/>
      <c r="F525" s="583"/>
      <c r="G525" s="583"/>
      <c r="I525" s="463"/>
    </row>
    <row r="526" spans="2:9" ht="12.75">
      <c r="B526" s="583"/>
      <c r="C526" s="583"/>
      <c r="D526" s="583"/>
      <c r="E526" s="583"/>
      <c r="F526" s="583"/>
      <c r="G526" s="583"/>
      <c r="I526" s="463"/>
    </row>
    <row r="527" spans="2:9" ht="12.75">
      <c r="B527" s="583"/>
      <c r="C527" s="583"/>
      <c r="D527" s="583"/>
      <c r="E527" s="583"/>
      <c r="F527" s="583"/>
      <c r="G527" s="583"/>
      <c r="I527" s="463"/>
    </row>
    <row r="528" spans="2:9" ht="12.75">
      <c r="B528" s="583"/>
      <c r="C528" s="583"/>
      <c r="D528" s="583"/>
      <c r="E528" s="583"/>
      <c r="F528" s="583"/>
      <c r="G528" s="583"/>
      <c r="I528" s="463"/>
    </row>
    <row r="529" spans="2:9" ht="12.75">
      <c r="B529" s="583"/>
      <c r="C529" s="583"/>
      <c r="D529" s="583"/>
      <c r="E529" s="583"/>
      <c r="F529" s="583"/>
      <c r="G529" s="583"/>
      <c r="I529" s="463"/>
    </row>
    <row r="530" spans="2:9" ht="12.75">
      <c r="B530" s="583"/>
      <c r="C530" s="583"/>
      <c r="D530" s="583"/>
      <c r="E530" s="583"/>
      <c r="F530" s="583"/>
      <c r="G530" s="583"/>
      <c r="I530" s="463"/>
    </row>
    <row r="531" spans="2:9" ht="12.75">
      <c r="B531" s="583"/>
      <c r="C531" s="583"/>
      <c r="D531" s="583"/>
      <c r="E531" s="583"/>
      <c r="F531" s="583"/>
      <c r="G531" s="583"/>
      <c r="I531" s="463"/>
    </row>
    <row r="532" spans="2:9" ht="12.75">
      <c r="B532" s="583"/>
      <c r="C532" s="583"/>
      <c r="D532" s="583"/>
      <c r="E532" s="583"/>
      <c r="F532" s="583"/>
      <c r="G532" s="583"/>
      <c r="I532" s="463"/>
    </row>
    <row r="533" spans="2:9" ht="12.75">
      <c r="B533" s="583"/>
      <c r="C533" s="583"/>
      <c r="D533" s="583"/>
      <c r="E533" s="583"/>
      <c r="F533" s="583"/>
      <c r="G533" s="583"/>
      <c r="I533" s="463"/>
    </row>
    <row r="534" spans="2:9" ht="12.75">
      <c r="B534" s="583"/>
      <c r="C534" s="583"/>
      <c r="D534" s="583"/>
      <c r="E534" s="583"/>
      <c r="F534" s="583"/>
      <c r="G534" s="583"/>
      <c r="I534" s="463"/>
    </row>
    <row r="535" spans="2:9" ht="12.75">
      <c r="B535" s="583"/>
      <c r="C535" s="583"/>
      <c r="D535" s="583"/>
      <c r="E535" s="583"/>
      <c r="F535" s="583"/>
      <c r="G535" s="583"/>
      <c r="I535" s="463"/>
    </row>
    <row r="536" spans="2:9" ht="12.75">
      <c r="B536" s="583"/>
      <c r="C536" s="583"/>
      <c r="D536" s="583"/>
      <c r="E536" s="583"/>
      <c r="F536" s="583"/>
      <c r="G536" s="583"/>
      <c r="I536" s="463"/>
    </row>
    <row r="537" spans="2:9" ht="12.75">
      <c r="B537" s="583"/>
      <c r="C537" s="583"/>
      <c r="D537" s="583"/>
      <c r="E537" s="583"/>
      <c r="F537" s="583"/>
      <c r="G537" s="583"/>
      <c r="I537" s="463"/>
    </row>
    <row r="538" spans="2:9" ht="12.75">
      <c r="B538" s="583"/>
      <c r="C538" s="583"/>
      <c r="D538" s="583"/>
      <c r="E538" s="583"/>
      <c r="F538" s="583"/>
      <c r="G538" s="583"/>
      <c r="I538" s="463"/>
    </row>
    <row r="539" spans="2:9" ht="12.75">
      <c r="B539" s="583"/>
      <c r="C539" s="583"/>
      <c r="D539" s="583"/>
      <c r="E539" s="583"/>
      <c r="F539" s="583"/>
      <c r="G539" s="583"/>
      <c r="I539" s="463"/>
    </row>
    <row r="540" spans="2:9" ht="12.75">
      <c r="B540" s="583"/>
      <c r="C540" s="583"/>
      <c r="D540" s="583"/>
      <c r="E540" s="583"/>
      <c r="F540" s="583"/>
      <c r="G540" s="583"/>
      <c r="I540" s="463"/>
    </row>
    <row r="541" spans="2:9" ht="12.75">
      <c r="B541" s="583"/>
      <c r="C541" s="583"/>
      <c r="D541" s="583"/>
      <c r="E541" s="583"/>
      <c r="F541" s="583"/>
      <c r="G541" s="583"/>
      <c r="I541" s="463"/>
    </row>
    <row r="542" spans="2:9" ht="12.75">
      <c r="B542" s="583"/>
      <c r="C542" s="583"/>
      <c r="D542" s="583"/>
      <c r="E542" s="583"/>
      <c r="F542" s="583"/>
      <c r="G542" s="583"/>
      <c r="I542" s="463"/>
    </row>
    <row r="543" spans="2:9" ht="12.75">
      <c r="B543" s="583"/>
      <c r="C543" s="583"/>
      <c r="D543" s="583"/>
      <c r="E543" s="583"/>
      <c r="F543" s="583"/>
      <c r="G543" s="583"/>
      <c r="I543" s="463"/>
    </row>
    <row r="544" spans="2:9" ht="12.75">
      <c r="B544" s="583"/>
      <c r="C544" s="583"/>
      <c r="D544" s="583"/>
      <c r="E544" s="583"/>
      <c r="F544" s="583"/>
      <c r="G544" s="583"/>
      <c r="I544" s="463"/>
    </row>
    <row r="545" spans="2:9" ht="12.75">
      <c r="B545" s="583"/>
      <c r="C545" s="583"/>
      <c r="D545" s="583"/>
      <c r="E545" s="583"/>
      <c r="F545" s="583"/>
      <c r="G545" s="583"/>
      <c r="I545" s="463"/>
    </row>
    <row r="546" spans="2:9" ht="12.75">
      <c r="B546" s="583"/>
      <c r="C546" s="583"/>
      <c r="D546" s="583"/>
      <c r="E546" s="583"/>
      <c r="F546" s="583"/>
      <c r="G546" s="583"/>
      <c r="I546" s="463"/>
    </row>
    <row r="547" spans="2:9" ht="12.75">
      <c r="B547" s="583"/>
      <c r="C547" s="583"/>
      <c r="D547" s="583"/>
      <c r="E547" s="583"/>
      <c r="F547" s="583"/>
      <c r="G547" s="583"/>
      <c r="I547" s="463"/>
    </row>
    <row r="548" spans="2:9" ht="12.75">
      <c r="B548" s="583"/>
      <c r="C548" s="583"/>
      <c r="D548" s="583"/>
      <c r="E548" s="583"/>
      <c r="F548" s="583"/>
      <c r="G548" s="583"/>
      <c r="I548" s="463"/>
    </row>
    <row r="549" spans="2:9" ht="12.75">
      <c r="B549" s="583"/>
      <c r="C549" s="583"/>
      <c r="D549" s="583"/>
      <c r="E549" s="583"/>
      <c r="F549" s="583"/>
      <c r="G549" s="583"/>
      <c r="I549" s="463"/>
    </row>
    <row r="550" spans="2:9" ht="12.75">
      <c r="B550" s="583"/>
      <c r="C550" s="583"/>
      <c r="D550" s="583"/>
      <c r="E550" s="583"/>
      <c r="F550" s="583"/>
      <c r="G550" s="583"/>
      <c r="I550" s="463"/>
    </row>
    <row r="551" spans="2:9" ht="12.75">
      <c r="B551" s="583"/>
      <c r="C551" s="583"/>
      <c r="D551" s="583"/>
      <c r="E551" s="583"/>
      <c r="F551" s="583"/>
      <c r="G551" s="583"/>
      <c r="I551" s="463"/>
    </row>
    <row r="552" spans="2:9" ht="12.75">
      <c r="B552" s="583"/>
      <c r="C552" s="583"/>
      <c r="D552" s="583"/>
      <c r="E552" s="583"/>
      <c r="F552" s="583"/>
      <c r="G552" s="583"/>
      <c r="I552" s="463"/>
    </row>
    <row r="553" spans="2:9" ht="12.75">
      <c r="B553" s="583"/>
      <c r="C553" s="583"/>
      <c r="D553" s="583"/>
      <c r="E553" s="583"/>
      <c r="F553" s="583"/>
      <c r="G553" s="583"/>
      <c r="I553" s="463"/>
    </row>
    <row r="554" spans="2:9" ht="12.75">
      <c r="B554" s="583"/>
      <c r="C554" s="583"/>
      <c r="D554" s="583"/>
      <c r="E554" s="583"/>
      <c r="F554" s="583"/>
      <c r="G554" s="583"/>
      <c r="I554" s="463"/>
    </row>
    <row r="555" spans="2:9" ht="12.75">
      <c r="B555" s="583"/>
      <c r="C555" s="583"/>
      <c r="D555" s="583"/>
      <c r="E555" s="583"/>
      <c r="F555" s="583"/>
      <c r="G555" s="583"/>
      <c r="I555" s="463"/>
    </row>
    <row r="556" spans="2:9" ht="12.75">
      <c r="B556" s="583"/>
      <c r="C556" s="583"/>
      <c r="D556" s="583"/>
      <c r="E556" s="583"/>
      <c r="F556" s="583"/>
      <c r="G556" s="583"/>
      <c r="I556" s="463"/>
    </row>
    <row r="557" spans="2:9" ht="12.75">
      <c r="B557" s="583"/>
      <c r="C557" s="583"/>
      <c r="D557" s="583"/>
      <c r="E557" s="583"/>
      <c r="F557" s="583"/>
      <c r="G557" s="583"/>
      <c r="I557" s="463"/>
    </row>
    <row r="558" spans="2:9" ht="12.75">
      <c r="B558" s="583"/>
      <c r="C558" s="583"/>
      <c r="D558" s="583"/>
      <c r="E558" s="583"/>
      <c r="F558" s="583"/>
      <c r="G558" s="583"/>
      <c r="I558" s="463"/>
    </row>
    <row r="559" spans="2:9" ht="12.75">
      <c r="B559" s="583"/>
      <c r="C559" s="583"/>
      <c r="D559" s="583"/>
      <c r="E559" s="583"/>
      <c r="F559" s="583"/>
      <c r="G559" s="583"/>
      <c r="I559" s="463"/>
    </row>
    <row r="560" spans="2:9" ht="12.75">
      <c r="B560" s="583"/>
      <c r="C560" s="583"/>
      <c r="D560" s="583"/>
      <c r="E560" s="583"/>
      <c r="F560" s="583"/>
      <c r="G560" s="583"/>
      <c r="I560" s="463"/>
    </row>
    <row r="561" spans="2:9" ht="12.75">
      <c r="B561" s="583"/>
      <c r="C561" s="583"/>
      <c r="D561" s="583"/>
      <c r="E561" s="583"/>
      <c r="F561" s="583"/>
      <c r="G561" s="583"/>
      <c r="I561" s="463"/>
    </row>
    <row r="562" spans="2:9" ht="12.75">
      <c r="B562" s="583"/>
      <c r="C562" s="583"/>
      <c r="D562" s="583"/>
      <c r="E562" s="583"/>
      <c r="F562" s="583"/>
      <c r="G562" s="583"/>
      <c r="I562" s="463"/>
    </row>
    <row r="563" spans="2:9" ht="12.75">
      <c r="B563" s="583"/>
      <c r="C563" s="583"/>
      <c r="D563" s="583"/>
      <c r="E563" s="583"/>
      <c r="F563" s="583"/>
      <c r="G563" s="583"/>
      <c r="I563" s="463"/>
    </row>
    <row r="564" spans="2:9" ht="12.75">
      <c r="B564" s="583"/>
      <c r="C564" s="583"/>
      <c r="D564" s="583"/>
      <c r="E564" s="583"/>
      <c r="F564" s="583"/>
      <c r="G564" s="583"/>
      <c r="I564" s="463"/>
    </row>
    <row r="565" spans="2:9" ht="12.75">
      <c r="B565" s="583"/>
      <c r="C565" s="583"/>
      <c r="D565" s="583"/>
      <c r="E565" s="583"/>
      <c r="F565" s="583"/>
      <c r="G565" s="583"/>
      <c r="I565" s="463"/>
    </row>
    <row r="566" spans="2:9" ht="12.75">
      <c r="B566" s="583"/>
      <c r="C566" s="583"/>
      <c r="D566" s="583"/>
      <c r="E566" s="583"/>
      <c r="F566" s="583"/>
      <c r="G566" s="583"/>
      <c r="I566" s="463"/>
    </row>
    <row r="567" spans="2:9" ht="12.75">
      <c r="B567" s="583"/>
      <c r="C567" s="583"/>
      <c r="D567" s="583"/>
      <c r="E567" s="583"/>
      <c r="F567" s="583"/>
      <c r="G567" s="583"/>
      <c r="I567" s="463"/>
    </row>
    <row r="568" spans="2:9" ht="12.75">
      <c r="B568" s="583"/>
      <c r="C568" s="583"/>
      <c r="D568" s="583"/>
      <c r="E568" s="583"/>
      <c r="F568" s="583"/>
      <c r="G568" s="583"/>
      <c r="I568" s="463"/>
    </row>
    <row r="569" spans="2:9" ht="12.75">
      <c r="B569" s="583"/>
      <c r="C569" s="583"/>
      <c r="D569" s="583"/>
      <c r="E569" s="583"/>
      <c r="F569" s="583"/>
      <c r="G569" s="583"/>
      <c r="I569" s="463"/>
    </row>
    <row r="570" spans="2:9" ht="12.75">
      <c r="B570" s="583"/>
      <c r="C570" s="583"/>
      <c r="D570" s="583"/>
      <c r="E570" s="583"/>
      <c r="F570" s="583"/>
      <c r="G570" s="583"/>
      <c r="I570" s="463"/>
    </row>
    <row r="571" spans="2:7" ht="12.75">
      <c r="B571" s="583"/>
      <c r="C571" s="583"/>
      <c r="D571" s="583"/>
      <c r="E571" s="583"/>
      <c r="F571" s="583"/>
      <c r="G571" s="583"/>
    </row>
    <row r="572" spans="2:9" ht="12.75">
      <c r="B572" s="583"/>
      <c r="C572" s="583"/>
      <c r="D572" s="583"/>
      <c r="E572" s="583"/>
      <c r="F572" s="583"/>
      <c r="G572" s="583"/>
      <c r="I572" s="463"/>
    </row>
    <row r="573" spans="2:9" ht="12.75">
      <c r="B573" s="583"/>
      <c r="C573" s="583"/>
      <c r="D573" s="583"/>
      <c r="E573" s="583"/>
      <c r="F573" s="583"/>
      <c r="G573" s="583"/>
      <c r="I573" s="479"/>
    </row>
    <row r="574" spans="2:9" ht="12.75">
      <c r="B574" s="583"/>
      <c r="C574" s="583"/>
      <c r="D574" s="583"/>
      <c r="E574" s="583"/>
      <c r="F574" s="583"/>
      <c r="G574" s="583"/>
      <c r="I574" s="463"/>
    </row>
    <row r="575" spans="2:9" ht="12.75">
      <c r="B575" s="583"/>
      <c r="C575" s="583"/>
      <c r="D575" s="583"/>
      <c r="E575" s="583"/>
      <c r="F575" s="583"/>
      <c r="G575" s="583"/>
      <c r="I575" s="479"/>
    </row>
    <row r="576" spans="2:9" ht="12.75">
      <c r="B576" s="583"/>
      <c r="C576" s="583"/>
      <c r="D576" s="583"/>
      <c r="E576" s="583"/>
      <c r="F576" s="583"/>
      <c r="G576" s="583"/>
      <c r="I576" s="463"/>
    </row>
    <row r="577" spans="2:9" ht="12.75">
      <c r="B577" s="583"/>
      <c r="C577" s="583"/>
      <c r="D577" s="583"/>
      <c r="E577" s="583"/>
      <c r="F577" s="583"/>
      <c r="G577" s="583"/>
      <c r="I577" s="479"/>
    </row>
    <row r="578" spans="2:9" ht="12.75">
      <c r="B578" s="583"/>
      <c r="C578" s="583"/>
      <c r="D578" s="583"/>
      <c r="E578" s="583"/>
      <c r="F578" s="583"/>
      <c r="G578" s="583"/>
      <c r="I578" s="463"/>
    </row>
    <row r="579" spans="2:9" ht="12.75">
      <c r="B579" s="583"/>
      <c r="C579" s="583"/>
      <c r="D579" s="583"/>
      <c r="E579" s="583"/>
      <c r="F579" s="583"/>
      <c r="G579" s="583"/>
      <c r="I579" s="463"/>
    </row>
    <row r="580" spans="2:9" ht="12.75">
      <c r="B580" s="583"/>
      <c r="C580" s="583"/>
      <c r="D580" s="583"/>
      <c r="E580" s="583"/>
      <c r="F580" s="583"/>
      <c r="G580" s="583"/>
      <c r="I580" s="463"/>
    </row>
    <row r="581" spans="2:9" ht="12.75">
      <c r="B581" s="583"/>
      <c r="C581" s="583"/>
      <c r="D581" s="583"/>
      <c r="E581" s="583"/>
      <c r="F581" s="583"/>
      <c r="G581" s="583"/>
      <c r="I581" s="479"/>
    </row>
    <row r="582" spans="2:9" ht="12.75">
      <c r="B582" s="583"/>
      <c r="C582" s="583"/>
      <c r="D582" s="583"/>
      <c r="E582" s="583"/>
      <c r="F582" s="583"/>
      <c r="G582" s="583"/>
      <c r="I582" s="479"/>
    </row>
    <row r="583" spans="2:9" ht="12.75">
      <c r="B583" s="583"/>
      <c r="C583" s="583"/>
      <c r="D583" s="583"/>
      <c r="E583" s="583"/>
      <c r="F583" s="583"/>
      <c r="G583" s="583"/>
      <c r="I583" s="463"/>
    </row>
    <row r="584" spans="2:9" ht="12.75">
      <c r="B584" s="583"/>
      <c r="C584" s="583"/>
      <c r="D584" s="583"/>
      <c r="E584" s="583"/>
      <c r="F584" s="583"/>
      <c r="G584" s="583"/>
      <c r="I584" s="463"/>
    </row>
    <row r="585" spans="2:9" ht="12.75">
      <c r="B585" s="583"/>
      <c r="C585" s="583"/>
      <c r="D585" s="583"/>
      <c r="E585" s="583"/>
      <c r="F585" s="583"/>
      <c r="G585" s="583"/>
      <c r="I585" s="479"/>
    </row>
    <row r="586" spans="2:9" ht="12.75">
      <c r="B586" s="583"/>
      <c r="C586" s="583"/>
      <c r="D586" s="583"/>
      <c r="E586" s="583"/>
      <c r="F586" s="583"/>
      <c r="G586" s="583"/>
      <c r="I586" s="479"/>
    </row>
    <row r="587" spans="2:9" ht="12.75">
      <c r="B587" s="583"/>
      <c r="C587" s="583"/>
      <c r="D587" s="583"/>
      <c r="E587" s="583"/>
      <c r="F587" s="583"/>
      <c r="G587" s="583"/>
      <c r="I587" s="479"/>
    </row>
    <row r="588" spans="2:9" ht="12.75">
      <c r="B588" s="583"/>
      <c r="C588" s="583"/>
      <c r="D588" s="583"/>
      <c r="E588" s="583"/>
      <c r="F588" s="583"/>
      <c r="G588" s="583"/>
      <c r="I588" s="463"/>
    </row>
    <row r="589" spans="2:9" ht="12.75">
      <c r="B589" s="583"/>
      <c r="C589" s="583"/>
      <c r="D589" s="583"/>
      <c r="E589" s="583"/>
      <c r="F589" s="583"/>
      <c r="G589" s="583"/>
      <c r="I589" s="463"/>
    </row>
    <row r="590" spans="2:9" ht="12.75">
      <c r="B590" s="583"/>
      <c r="C590" s="583"/>
      <c r="D590" s="583"/>
      <c r="E590" s="583"/>
      <c r="F590" s="583"/>
      <c r="G590" s="583"/>
      <c r="I590" s="463"/>
    </row>
    <row r="591" spans="2:9" ht="12.75">
      <c r="B591" s="583"/>
      <c r="C591" s="583"/>
      <c r="D591" s="583"/>
      <c r="E591" s="583"/>
      <c r="F591" s="583"/>
      <c r="G591" s="583"/>
      <c r="I591" s="463"/>
    </row>
    <row r="592" spans="2:9" ht="12.75">
      <c r="B592" s="583"/>
      <c r="C592" s="583"/>
      <c r="D592" s="583"/>
      <c r="E592" s="583"/>
      <c r="F592" s="583"/>
      <c r="G592" s="583"/>
      <c r="I592" s="807"/>
    </row>
    <row r="593" spans="2:9" ht="12.75">
      <c r="B593" s="583"/>
      <c r="C593" s="583"/>
      <c r="D593" s="583"/>
      <c r="E593" s="583"/>
      <c r="F593" s="583"/>
      <c r="G593" s="583"/>
      <c r="I593" s="463"/>
    </row>
    <row r="594" spans="2:9" ht="12.75">
      <c r="B594" s="583"/>
      <c r="C594" s="583"/>
      <c r="D594" s="583"/>
      <c r="E594" s="583"/>
      <c r="F594" s="583"/>
      <c r="G594" s="583"/>
      <c r="I594" s="463"/>
    </row>
    <row r="595" spans="2:9" ht="12.75">
      <c r="B595" s="583"/>
      <c r="C595" s="583"/>
      <c r="D595" s="583"/>
      <c r="E595" s="583"/>
      <c r="F595" s="583"/>
      <c r="G595" s="583"/>
      <c r="I595" s="463"/>
    </row>
    <row r="596" spans="2:9" ht="12.75">
      <c r="B596" s="583"/>
      <c r="C596" s="583"/>
      <c r="D596" s="583"/>
      <c r="E596" s="583"/>
      <c r="F596" s="583"/>
      <c r="G596" s="583"/>
      <c r="I596" s="463"/>
    </row>
    <row r="597" spans="2:9" ht="12.75">
      <c r="B597" s="583"/>
      <c r="C597" s="583"/>
      <c r="D597" s="583"/>
      <c r="E597" s="583"/>
      <c r="F597" s="583"/>
      <c r="G597" s="583"/>
      <c r="I597" s="463"/>
    </row>
    <row r="598" spans="2:9" ht="12.75">
      <c r="B598" s="583"/>
      <c r="C598" s="583"/>
      <c r="D598" s="583"/>
      <c r="E598" s="583"/>
      <c r="F598" s="583"/>
      <c r="G598" s="583"/>
      <c r="I598" s="463"/>
    </row>
    <row r="599" spans="2:9" ht="12.75">
      <c r="B599" s="583"/>
      <c r="C599" s="583"/>
      <c r="D599" s="583"/>
      <c r="E599" s="583"/>
      <c r="F599" s="583"/>
      <c r="G599" s="583"/>
      <c r="I599" s="463"/>
    </row>
    <row r="600" spans="2:9" ht="12.75">
      <c r="B600" s="583"/>
      <c r="C600" s="583"/>
      <c r="D600" s="583"/>
      <c r="E600" s="583"/>
      <c r="F600" s="583"/>
      <c r="G600" s="583"/>
      <c r="I600" s="463"/>
    </row>
    <row r="601" spans="2:9" ht="12.75">
      <c r="B601" s="583"/>
      <c r="C601" s="583"/>
      <c r="D601" s="583"/>
      <c r="E601" s="583"/>
      <c r="F601" s="583"/>
      <c r="G601" s="583"/>
      <c r="I601" s="463"/>
    </row>
    <row r="602" spans="2:9" ht="12.75">
      <c r="B602" s="583"/>
      <c r="C602" s="583"/>
      <c r="D602" s="583"/>
      <c r="E602" s="583"/>
      <c r="F602" s="583"/>
      <c r="G602" s="583"/>
      <c r="I602" s="463"/>
    </row>
    <row r="603" spans="2:9" ht="12.75">
      <c r="B603" s="583"/>
      <c r="C603" s="583"/>
      <c r="D603" s="583"/>
      <c r="E603" s="583"/>
      <c r="F603" s="583"/>
      <c r="G603" s="583"/>
      <c r="I603" s="463"/>
    </row>
    <row r="604" spans="2:9" ht="12.75">
      <c r="B604" s="583"/>
      <c r="C604" s="583"/>
      <c r="D604" s="583"/>
      <c r="E604" s="583"/>
      <c r="F604" s="583"/>
      <c r="G604" s="583"/>
      <c r="I604" s="463"/>
    </row>
    <row r="605" spans="2:9" ht="12.75">
      <c r="B605" s="583"/>
      <c r="C605" s="583"/>
      <c r="D605" s="583"/>
      <c r="E605" s="583"/>
      <c r="F605" s="583"/>
      <c r="G605" s="583"/>
      <c r="I605" s="463"/>
    </row>
    <row r="606" spans="2:9" ht="12.75">
      <c r="B606" s="583"/>
      <c r="C606" s="583"/>
      <c r="D606" s="583"/>
      <c r="E606" s="583"/>
      <c r="F606" s="583"/>
      <c r="G606" s="583"/>
      <c r="I606" s="463"/>
    </row>
    <row r="607" spans="2:9" ht="12.75">
      <c r="B607" s="583"/>
      <c r="C607" s="583"/>
      <c r="D607" s="583"/>
      <c r="E607" s="583"/>
      <c r="F607" s="583"/>
      <c r="G607" s="583"/>
      <c r="I607" s="463"/>
    </row>
    <row r="608" spans="2:9" ht="12.75">
      <c r="B608" s="583"/>
      <c r="C608" s="583"/>
      <c r="D608" s="583"/>
      <c r="E608" s="583"/>
      <c r="F608" s="583"/>
      <c r="G608" s="583"/>
      <c r="I608" s="463"/>
    </row>
    <row r="609" spans="2:9" ht="12.75">
      <c r="B609" s="583"/>
      <c r="C609" s="583"/>
      <c r="D609" s="583"/>
      <c r="E609" s="583"/>
      <c r="F609" s="583"/>
      <c r="G609" s="583"/>
      <c r="I609" s="463"/>
    </row>
    <row r="610" spans="2:9" ht="12.75">
      <c r="B610" s="583"/>
      <c r="C610" s="583"/>
      <c r="D610" s="583"/>
      <c r="E610" s="583"/>
      <c r="F610" s="583"/>
      <c r="G610" s="583"/>
      <c r="I610" s="463"/>
    </row>
    <row r="611" spans="2:9" ht="12.75">
      <c r="B611" s="583"/>
      <c r="C611" s="583"/>
      <c r="D611" s="583"/>
      <c r="E611" s="583"/>
      <c r="F611" s="583"/>
      <c r="G611" s="583"/>
      <c r="I611" s="463"/>
    </row>
    <row r="612" spans="2:9" ht="12.75">
      <c r="B612" s="583"/>
      <c r="C612" s="583"/>
      <c r="D612" s="583"/>
      <c r="E612" s="583"/>
      <c r="F612" s="583"/>
      <c r="G612" s="583"/>
      <c r="I612" s="463"/>
    </row>
    <row r="613" spans="2:9" ht="12.75">
      <c r="B613" s="583"/>
      <c r="C613" s="583"/>
      <c r="D613" s="583"/>
      <c r="E613" s="583"/>
      <c r="F613" s="583"/>
      <c r="G613" s="583"/>
      <c r="I613" s="463"/>
    </row>
    <row r="614" spans="2:9" ht="12.75">
      <c r="B614" s="583"/>
      <c r="C614" s="583"/>
      <c r="D614" s="583"/>
      <c r="E614" s="583"/>
      <c r="F614" s="583"/>
      <c r="G614" s="583"/>
      <c r="I614" s="463"/>
    </row>
    <row r="615" spans="2:9" ht="12.75">
      <c r="B615" s="583"/>
      <c r="C615" s="583"/>
      <c r="D615" s="583"/>
      <c r="E615" s="583"/>
      <c r="F615" s="583"/>
      <c r="G615" s="583"/>
      <c r="I615" s="463"/>
    </row>
    <row r="616" spans="2:9" ht="12.75">
      <c r="B616" s="583"/>
      <c r="C616" s="583"/>
      <c r="D616" s="583"/>
      <c r="E616" s="583"/>
      <c r="F616" s="583"/>
      <c r="G616" s="583"/>
      <c r="I616" s="463"/>
    </row>
    <row r="617" spans="2:9" ht="12.75">
      <c r="B617" s="583"/>
      <c r="C617" s="583"/>
      <c r="D617" s="583"/>
      <c r="E617" s="583"/>
      <c r="F617" s="583"/>
      <c r="G617" s="583"/>
      <c r="I617" s="463"/>
    </row>
    <row r="618" spans="2:9" ht="12.75">
      <c r="B618" s="583"/>
      <c r="C618" s="583"/>
      <c r="D618" s="583"/>
      <c r="E618" s="583"/>
      <c r="F618" s="583"/>
      <c r="G618" s="583"/>
      <c r="I618" s="463"/>
    </row>
    <row r="619" spans="2:9" ht="12.75">
      <c r="B619" s="583"/>
      <c r="C619" s="583"/>
      <c r="D619" s="583"/>
      <c r="E619" s="583"/>
      <c r="F619" s="583"/>
      <c r="G619" s="583"/>
      <c r="I619" s="463"/>
    </row>
    <row r="620" spans="2:9" ht="12.75">
      <c r="B620" s="583"/>
      <c r="C620" s="583"/>
      <c r="D620" s="583"/>
      <c r="E620" s="583"/>
      <c r="F620" s="583"/>
      <c r="G620" s="583"/>
      <c r="I620" s="463"/>
    </row>
    <row r="621" spans="2:9" ht="12.75">
      <c r="B621" s="583"/>
      <c r="C621" s="583"/>
      <c r="D621" s="583"/>
      <c r="E621" s="583"/>
      <c r="F621" s="583"/>
      <c r="G621" s="583"/>
      <c r="I621" s="463"/>
    </row>
    <row r="622" spans="2:9" ht="12.75">
      <c r="B622" s="583"/>
      <c r="C622" s="583"/>
      <c r="D622" s="583"/>
      <c r="E622" s="583"/>
      <c r="F622" s="583"/>
      <c r="G622" s="583"/>
      <c r="I622" s="463"/>
    </row>
    <row r="623" spans="2:9" ht="12.75">
      <c r="B623" s="583"/>
      <c r="C623" s="583"/>
      <c r="D623" s="583"/>
      <c r="E623" s="583"/>
      <c r="F623" s="583"/>
      <c r="G623" s="583"/>
      <c r="I623" s="463"/>
    </row>
    <row r="624" spans="2:9" ht="12.75">
      <c r="B624" s="583"/>
      <c r="C624" s="583"/>
      <c r="D624" s="583"/>
      <c r="E624" s="583"/>
      <c r="F624" s="583"/>
      <c r="G624" s="583"/>
      <c r="I624" s="463"/>
    </row>
    <row r="625" spans="2:9" ht="12.75">
      <c r="B625" s="583"/>
      <c r="C625" s="583"/>
      <c r="D625" s="583"/>
      <c r="E625" s="583"/>
      <c r="F625" s="583"/>
      <c r="G625" s="583"/>
      <c r="I625" s="463"/>
    </row>
    <row r="626" spans="2:9" ht="12.75">
      <c r="B626" s="583"/>
      <c r="C626" s="583"/>
      <c r="D626" s="583"/>
      <c r="E626" s="583"/>
      <c r="F626" s="583"/>
      <c r="G626" s="583"/>
      <c r="I626" s="463"/>
    </row>
    <row r="627" spans="2:9" ht="12.75">
      <c r="B627" s="583"/>
      <c r="C627" s="583"/>
      <c r="D627" s="583"/>
      <c r="E627" s="583"/>
      <c r="F627" s="583"/>
      <c r="G627" s="583"/>
      <c r="I627" s="463"/>
    </row>
    <row r="628" spans="2:9" ht="12.75">
      <c r="B628" s="583"/>
      <c r="C628" s="583"/>
      <c r="D628" s="583"/>
      <c r="E628" s="583"/>
      <c r="F628" s="583"/>
      <c r="G628" s="583"/>
      <c r="I628" s="463"/>
    </row>
    <row r="629" spans="2:9" ht="12.75">
      <c r="B629" s="583"/>
      <c r="C629" s="583"/>
      <c r="D629" s="583"/>
      <c r="E629" s="583"/>
      <c r="F629" s="583"/>
      <c r="G629" s="583"/>
      <c r="I629" s="463"/>
    </row>
    <row r="630" spans="2:9" ht="12.75">
      <c r="B630" s="583"/>
      <c r="C630" s="583"/>
      <c r="D630" s="583"/>
      <c r="E630" s="583"/>
      <c r="F630" s="583"/>
      <c r="G630" s="583"/>
      <c r="I630" s="463"/>
    </row>
    <row r="631" spans="2:9" ht="12.75">
      <c r="B631" s="583"/>
      <c r="C631" s="583"/>
      <c r="D631" s="583"/>
      <c r="E631" s="583"/>
      <c r="F631" s="583"/>
      <c r="G631" s="583"/>
      <c r="I631" s="463"/>
    </row>
    <row r="632" spans="2:9" ht="12.75">
      <c r="B632" s="583"/>
      <c r="C632" s="583"/>
      <c r="D632" s="583"/>
      <c r="E632" s="583"/>
      <c r="F632" s="583"/>
      <c r="G632" s="583"/>
      <c r="I632" s="463"/>
    </row>
    <row r="633" spans="2:9" ht="12.75">
      <c r="B633" s="583"/>
      <c r="C633" s="583"/>
      <c r="D633" s="583"/>
      <c r="E633" s="583"/>
      <c r="F633" s="583"/>
      <c r="G633" s="583"/>
      <c r="I633" s="463"/>
    </row>
    <row r="634" spans="2:9" ht="12.75">
      <c r="B634" s="583"/>
      <c r="C634" s="583"/>
      <c r="D634" s="583"/>
      <c r="E634" s="583"/>
      <c r="F634" s="583"/>
      <c r="G634" s="583"/>
      <c r="I634" s="463"/>
    </row>
    <row r="635" spans="2:9" ht="12.75">
      <c r="B635" s="583"/>
      <c r="C635" s="583"/>
      <c r="D635" s="583"/>
      <c r="E635" s="583"/>
      <c r="F635" s="583"/>
      <c r="G635" s="583"/>
      <c r="I635" s="463"/>
    </row>
    <row r="636" spans="2:9" ht="12.75">
      <c r="B636" s="583"/>
      <c r="C636" s="583"/>
      <c r="D636" s="583"/>
      <c r="E636" s="583"/>
      <c r="F636" s="583"/>
      <c r="G636" s="583"/>
      <c r="I636" s="463"/>
    </row>
    <row r="637" spans="2:9" ht="12.75">
      <c r="B637" s="583"/>
      <c r="C637" s="583"/>
      <c r="D637" s="583"/>
      <c r="E637" s="583"/>
      <c r="F637" s="583"/>
      <c r="G637" s="583"/>
      <c r="I637" s="463"/>
    </row>
    <row r="638" spans="2:9" ht="12.75">
      <c r="B638" s="583"/>
      <c r="C638" s="583"/>
      <c r="D638" s="583"/>
      <c r="E638" s="583"/>
      <c r="F638" s="583"/>
      <c r="G638" s="583"/>
      <c r="I638" s="463"/>
    </row>
    <row r="639" spans="2:9" ht="12.75">
      <c r="B639" s="583"/>
      <c r="C639" s="583"/>
      <c r="D639" s="583"/>
      <c r="E639" s="583"/>
      <c r="F639" s="583"/>
      <c r="G639" s="583"/>
      <c r="I639" s="463"/>
    </row>
    <row r="640" spans="2:7" ht="12.75">
      <c r="B640" s="583"/>
      <c r="C640" s="583"/>
      <c r="D640" s="583"/>
      <c r="E640" s="583"/>
      <c r="F640" s="583"/>
      <c r="G640" s="583"/>
    </row>
    <row r="641" spans="2:9" ht="12.75">
      <c r="B641" s="583"/>
      <c r="C641" s="583"/>
      <c r="D641" s="583"/>
      <c r="E641" s="583"/>
      <c r="F641" s="583"/>
      <c r="G641" s="583"/>
      <c r="I641" s="583"/>
    </row>
    <row r="642" spans="2:9" ht="12.75">
      <c r="B642" s="583"/>
      <c r="C642" s="583"/>
      <c r="D642" s="583"/>
      <c r="E642" s="583"/>
      <c r="F642" s="583"/>
      <c r="G642" s="583"/>
      <c r="I642" s="698"/>
    </row>
    <row r="643" spans="2:9" ht="12.75">
      <c r="B643" s="583"/>
      <c r="C643" s="583"/>
      <c r="D643" s="583"/>
      <c r="E643" s="583"/>
      <c r="F643" s="583"/>
      <c r="G643" s="583"/>
      <c r="I643" s="808"/>
    </row>
    <row r="644" spans="2:9" ht="12.75">
      <c r="B644" s="583"/>
      <c r="C644" s="583"/>
      <c r="D644" s="583"/>
      <c r="E644" s="583"/>
      <c r="F644" s="583"/>
      <c r="G644" s="583"/>
      <c r="I644" s="698"/>
    </row>
    <row r="645" spans="2:9" ht="12.75">
      <c r="B645" s="583"/>
      <c r="C645" s="583"/>
      <c r="D645" s="583"/>
      <c r="E645" s="583"/>
      <c r="F645" s="583"/>
      <c r="G645" s="583"/>
      <c r="I645" s="808"/>
    </row>
    <row r="646" spans="2:9" ht="12.75">
      <c r="B646" s="583"/>
      <c r="C646" s="583"/>
      <c r="D646" s="583"/>
      <c r="E646" s="583"/>
      <c r="F646" s="583"/>
      <c r="G646" s="583"/>
      <c r="I646" s="808"/>
    </row>
    <row r="647" spans="2:9" ht="12.75">
      <c r="B647" s="583"/>
      <c r="C647" s="583"/>
      <c r="D647" s="583"/>
      <c r="E647" s="583"/>
      <c r="F647" s="583"/>
      <c r="G647" s="583"/>
      <c r="I647" s="808"/>
    </row>
    <row r="648" spans="2:9" ht="12.75">
      <c r="B648" s="583"/>
      <c r="C648" s="583"/>
      <c r="D648" s="583"/>
      <c r="E648" s="583"/>
      <c r="F648" s="583"/>
      <c r="G648" s="583"/>
      <c r="I648" s="808"/>
    </row>
    <row r="649" spans="2:9" ht="12.75">
      <c r="B649" s="583"/>
      <c r="C649" s="583"/>
      <c r="D649" s="583"/>
      <c r="E649" s="583"/>
      <c r="F649" s="583"/>
      <c r="G649" s="583"/>
      <c r="I649" s="808"/>
    </row>
    <row r="650" spans="2:9" ht="12.75">
      <c r="B650" s="583"/>
      <c r="C650" s="583"/>
      <c r="D650" s="583"/>
      <c r="E650" s="583"/>
      <c r="F650" s="583"/>
      <c r="G650" s="583"/>
      <c r="I650" s="808"/>
    </row>
    <row r="651" spans="2:9" ht="12.75">
      <c r="B651" s="583"/>
      <c r="C651" s="583"/>
      <c r="D651" s="583"/>
      <c r="E651" s="583"/>
      <c r="F651" s="583"/>
      <c r="G651" s="583"/>
      <c r="I651" s="808"/>
    </row>
    <row r="652" spans="2:9" ht="12.75">
      <c r="B652" s="583"/>
      <c r="C652" s="583"/>
      <c r="D652" s="583"/>
      <c r="E652" s="583"/>
      <c r="F652" s="583"/>
      <c r="G652" s="583"/>
      <c r="I652" s="808"/>
    </row>
    <row r="653" spans="2:9" ht="12.75">
      <c r="B653" s="583"/>
      <c r="C653" s="583"/>
      <c r="D653" s="583"/>
      <c r="E653" s="583"/>
      <c r="F653" s="583"/>
      <c r="G653" s="583"/>
      <c r="I653" s="808"/>
    </row>
    <row r="654" spans="2:9" ht="12.75">
      <c r="B654" s="583"/>
      <c r="C654" s="583"/>
      <c r="D654" s="583"/>
      <c r="E654" s="583"/>
      <c r="F654" s="583"/>
      <c r="G654" s="583"/>
      <c r="I654" s="808"/>
    </row>
    <row r="655" spans="2:9" ht="12.75">
      <c r="B655" s="583"/>
      <c r="C655" s="583"/>
      <c r="D655" s="583"/>
      <c r="E655" s="583"/>
      <c r="F655" s="583"/>
      <c r="G655" s="583"/>
      <c r="I655" s="808"/>
    </row>
    <row r="656" spans="2:9" ht="12.75">
      <c r="B656" s="583"/>
      <c r="C656" s="583"/>
      <c r="D656" s="583"/>
      <c r="E656" s="583"/>
      <c r="F656" s="583"/>
      <c r="G656" s="583"/>
      <c r="I656" s="808"/>
    </row>
    <row r="657" spans="2:9" ht="12.75">
      <c r="B657" s="583"/>
      <c r="C657" s="583"/>
      <c r="D657" s="583"/>
      <c r="E657" s="583"/>
      <c r="F657" s="583"/>
      <c r="G657" s="583"/>
      <c r="I657" s="808"/>
    </row>
    <row r="658" spans="2:9" ht="12.75">
      <c r="B658" s="583"/>
      <c r="C658" s="583"/>
      <c r="D658" s="583"/>
      <c r="E658" s="583"/>
      <c r="F658" s="583"/>
      <c r="G658" s="583"/>
      <c r="I658" s="808"/>
    </row>
    <row r="659" spans="2:9" ht="12.75">
      <c r="B659" s="583"/>
      <c r="C659" s="583"/>
      <c r="D659" s="583"/>
      <c r="E659" s="583"/>
      <c r="F659" s="583"/>
      <c r="G659" s="583"/>
      <c r="I659" s="808"/>
    </row>
    <row r="660" spans="2:9" ht="12.75">
      <c r="B660" s="583"/>
      <c r="C660" s="583"/>
      <c r="D660" s="583"/>
      <c r="E660" s="583"/>
      <c r="F660" s="583"/>
      <c r="G660" s="583"/>
      <c r="I660" s="808"/>
    </row>
    <row r="661" spans="2:9" ht="12.75">
      <c r="B661" s="583"/>
      <c r="C661" s="583"/>
      <c r="D661" s="583"/>
      <c r="E661" s="583"/>
      <c r="F661" s="583"/>
      <c r="G661" s="583"/>
      <c r="I661" s="583"/>
    </row>
    <row r="662" spans="2:9" ht="12.75">
      <c r="B662" s="583"/>
      <c r="C662" s="583"/>
      <c r="D662" s="583"/>
      <c r="E662" s="583"/>
      <c r="F662" s="583"/>
      <c r="G662" s="583"/>
      <c r="I662" s="583"/>
    </row>
    <row r="663" spans="2:9" ht="12.75">
      <c r="B663" s="583"/>
      <c r="C663" s="583"/>
      <c r="D663" s="583"/>
      <c r="E663" s="583"/>
      <c r="F663" s="583"/>
      <c r="G663" s="583"/>
      <c r="I663" s="583"/>
    </row>
    <row r="664" spans="2:9" ht="12.75">
      <c r="B664" s="583"/>
      <c r="C664" s="583"/>
      <c r="D664" s="583"/>
      <c r="E664" s="583"/>
      <c r="F664" s="583"/>
      <c r="G664" s="583"/>
      <c r="I664" s="583"/>
    </row>
    <row r="665" spans="2:9" ht="12.75">
      <c r="B665" s="583"/>
      <c r="C665" s="583"/>
      <c r="D665" s="583"/>
      <c r="E665" s="583"/>
      <c r="F665" s="583"/>
      <c r="G665" s="583"/>
      <c r="I665" s="583"/>
    </row>
    <row r="666" spans="2:9" ht="12.75">
      <c r="B666" s="583"/>
      <c r="C666" s="583"/>
      <c r="D666" s="583"/>
      <c r="E666" s="583"/>
      <c r="F666" s="583"/>
      <c r="G666" s="583"/>
      <c r="I666" s="583"/>
    </row>
    <row r="667" spans="2:9" ht="12.75">
      <c r="B667" s="583"/>
      <c r="C667" s="583"/>
      <c r="D667" s="583"/>
      <c r="E667" s="583"/>
      <c r="F667" s="583"/>
      <c r="G667" s="583"/>
      <c r="I667" s="583"/>
    </row>
    <row r="668" spans="2:9" ht="12.75">
      <c r="B668" s="583"/>
      <c r="C668" s="583"/>
      <c r="D668" s="583"/>
      <c r="E668" s="583"/>
      <c r="F668" s="583"/>
      <c r="G668" s="583"/>
      <c r="I668" s="583"/>
    </row>
    <row r="669" spans="2:9" ht="12.75">
      <c r="B669" s="583"/>
      <c r="C669" s="583"/>
      <c r="D669" s="583"/>
      <c r="E669" s="583"/>
      <c r="F669" s="583"/>
      <c r="G669" s="583"/>
      <c r="I669" s="583"/>
    </row>
    <row r="670" spans="2:9" ht="12.75">
      <c r="B670" s="583"/>
      <c r="C670" s="583"/>
      <c r="D670" s="583"/>
      <c r="E670" s="583"/>
      <c r="F670" s="583"/>
      <c r="G670" s="583"/>
      <c r="I670" s="583"/>
    </row>
    <row r="671" spans="2:9" ht="12.75">
      <c r="B671" s="583"/>
      <c r="C671" s="583"/>
      <c r="D671" s="583"/>
      <c r="E671" s="583"/>
      <c r="F671" s="583"/>
      <c r="G671" s="583"/>
      <c r="I671" s="583"/>
    </row>
    <row r="672" spans="2:9" ht="12.75">
      <c r="B672" s="583"/>
      <c r="C672" s="583"/>
      <c r="D672" s="583"/>
      <c r="E672" s="583"/>
      <c r="F672" s="583"/>
      <c r="G672" s="583"/>
      <c r="I672" s="583"/>
    </row>
    <row r="673" spans="2:9" ht="12.75">
      <c r="B673" s="583"/>
      <c r="C673" s="583"/>
      <c r="D673" s="583"/>
      <c r="E673" s="583"/>
      <c r="F673" s="583"/>
      <c r="G673" s="583"/>
      <c r="I673" s="583"/>
    </row>
    <row r="674" spans="2:9" ht="12.75">
      <c r="B674" s="583"/>
      <c r="C674" s="583"/>
      <c r="D674" s="583"/>
      <c r="E674" s="583"/>
      <c r="F674" s="583"/>
      <c r="G674" s="583"/>
      <c r="I674" s="583"/>
    </row>
    <row r="675" spans="2:9" ht="12.75">
      <c r="B675" s="583"/>
      <c r="C675" s="583"/>
      <c r="D675" s="583"/>
      <c r="E675" s="583"/>
      <c r="F675" s="583"/>
      <c r="G675" s="583"/>
      <c r="I675" s="583"/>
    </row>
    <row r="676" spans="2:9" ht="12.75">
      <c r="B676" s="583"/>
      <c r="C676" s="583"/>
      <c r="D676" s="583"/>
      <c r="E676" s="583"/>
      <c r="F676" s="583"/>
      <c r="G676" s="583"/>
      <c r="I676" s="583"/>
    </row>
    <row r="677" spans="2:9" ht="12.75">
      <c r="B677" s="583"/>
      <c r="C677" s="583"/>
      <c r="D677" s="583"/>
      <c r="E677" s="583"/>
      <c r="F677" s="583"/>
      <c r="G677" s="583"/>
      <c r="I677" s="583"/>
    </row>
    <row r="678" spans="2:9" ht="12.75">
      <c r="B678" s="583"/>
      <c r="C678" s="583"/>
      <c r="D678" s="583"/>
      <c r="E678" s="583"/>
      <c r="F678" s="583"/>
      <c r="G678" s="583"/>
      <c r="I678" s="583"/>
    </row>
    <row r="679" spans="2:9" ht="12.75">
      <c r="B679" s="583"/>
      <c r="C679" s="583"/>
      <c r="D679" s="583"/>
      <c r="E679" s="583"/>
      <c r="F679" s="583"/>
      <c r="G679" s="583"/>
      <c r="I679" s="583"/>
    </row>
    <row r="680" spans="2:9" ht="12.75">
      <c r="B680" s="583"/>
      <c r="C680" s="583"/>
      <c r="D680" s="583"/>
      <c r="E680" s="583"/>
      <c r="F680" s="583"/>
      <c r="G680" s="583"/>
      <c r="I680" s="583"/>
    </row>
    <row r="681" spans="2:9" ht="12.75">
      <c r="B681" s="583"/>
      <c r="C681" s="583"/>
      <c r="D681" s="583"/>
      <c r="E681" s="583"/>
      <c r="F681" s="583"/>
      <c r="G681" s="583"/>
      <c r="I681" s="583"/>
    </row>
    <row r="682" spans="2:9" ht="12.75">
      <c r="B682" s="583"/>
      <c r="C682" s="583"/>
      <c r="D682" s="583"/>
      <c r="E682" s="583"/>
      <c r="F682" s="583"/>
      <c r="G682" s="583"/>
      <c r="I682" s="583"/>
    </row>
    <row r="683" spans="2:9" ht="12.75">
      <c r="B683" s="583"/>
      <c r="C683" s="583"/>
      <c r="D683" s="583"/>
      <c r="E683" s="583"/>
      <c r="F683" s="583"/>
      <c r="G683" s="583"/>
      <c r="I683" s="583"/>
    </row>
    <row r="684" spans="2:9" ht="12.75">
      <c r="B684" s="583"/>
      <c r="C684" s="583"/>
      <c r="D684" s="583"/>
      <c r="E684" s="583"/>
      <c r="F684" s="583"/>
      <c r="G684" s="583"/>
      <c r="I684" s="583"/>
    </row>
    <row r="685" spans="2:9" ht="12.75">
      <c r="B685" s="583"/>
      <c r="C685" s="583"/>
      <c r="D685" s="583"/>
      <c r="E685" s="583"/>
      <c r="F685" s="583"/>
      <c r="G685" s="583"/>
      <c r="I685" s="583"/>
    </row>
    <row r="686" spans="2:9" ht="12.75">
      <c r="B686" s="583"/>
      <c r="C686" s="583"/>
      <c r="D686" s="583"/>
      <c r="E686" s="583"/>
      <c r="F686" s="583"/>
      <c r="G686" s="583"/>
      <c r="I686" s="583"/>
    </row>
    <row r="687" spans="2:9" ht="12.75">
      <c r="B687" s="583"/>
      <c r="C687" s="583"/>
      <c r="D687" s="583"/>
      <c r="E687" s="583"/>
      <c r="F687" s="583"/>
      <c r="G687" s="583"/>
      <c r="I687" s="583"/>
    </row>
    <row r="688" spans="2:9" ht="12.75">
      <c r="B688" s="583"/>
      <c r="C688" s="583"/>
      <c r="D688" s="583"/>
      <c r="E688" s="583"/>
      <c r="F688" s="583"/>
      <c r="G688" s="583"/>
      <c r="I688" s="583"/>
    </row>
    <row r="689" spans="2:9" ht="12.75">
      <c r="B689" s="583"/>
      <c r="C689" s="583"/>
      <c r="D689" s="583"/>
      <c r="E689" s="583"/>
      <c r="F689" s="583"/>
      <c r="G689" s="583"/>
      <c r="I689" s="583"/>
    </row>
    <row r="690" spans="2:9" ht="12.75">
      <c r="B690" s="583"/>
      <c r="C690" s="583"/>
      <c r="D690" s="583"/>
      <c r="E690" s="583"/>
      <c r="F690" s="583"/>
      <c r="G690" s="583"/>
      <c r="I690" s="583"/>
    </row>
    <row r="691" spans="2:9" ht="12.75">
      <c r="B691" s="583"/>
      <c r="C691" s="583"/>
      <c r="D691" s="583"/>
      <c r="E691" s="583"/>
      <c r="F691" s="583"/>
      <c r="G691" s="583"/>
      <c r="I691" s="583"/>
    </row>
    <row r="692" spans="2:9" ht="12.75">
      <c r="B692" s="583"/>
      <c r="C692" s="583"/>
      <c r="D692" s="583"/>
      <c r="E692" s="583"/>
      <c r="F692" s="583"/>
      <c r="G692" s="583"/>
      <c r="I692" s="583"/>
    </row>
    <row r="693" spans="2:9" ht="12.75">
      <c r="B693" s="583"/>
      <c r="C693" s="583"/>
      <c r="D693" s="583"/>
      <c r="E693" s="583"/>
      <c r="F693" s="583"/>
      <c r="G693" s="583"/>
      <c r="I693" s="583"/>
    </row>
    <row r="694" spans="2:9" ht="12.75">
      <c r="B694" s="583"/>
      <c r="C694" s="583"/>
      <c r="D694" s="583"/>
      <c r="E694" s="583"/>
      <c r="F694" s="583"/>
      <c r="G694" s="583"/>
      <c r="I694" s="583"/>
    </row>
    <row r="695" spans="2:9" ht="12.75">
      <c r="B695" s="583"/>
      <c r="C695" s="583"/>
      <c r="D695" s="583"/>
      <c r="E695" s="583"/>
      <c r="F695" s="583"/>
      <c r="G695" s="583"/>
      <c r="I695" s="583"/>
    </row>
    <row r="696" spans="2:9" ht="12.75">
      <c r="B696" s="583"/>
      <c r="C696" s="583"/>
      <c r="D696" s="583"/>
      <c r="E696" s="583"/>
      <c r="F696" s="583"/>
      <c r="G696" s="583"/>
      <c r="I696" s="583"/>
    </row>
    <row r="697" spans="2:9" ht="12.75">
      <c r="B697" s="583"/>
      <c r="C697" s="583"/>
      <c r="D697" s="583"/>
      <c r="E697" s="583"/>
      <c r="F697" s="583"/>
      <c r="G697" s="583"/>
      <c r="I697" s="583"/>
    </row>
    <row r="698" spans="2:7" ht="12.75">
      <c r="B698" s="583"/>
      <c r="C698" s="583"/>
      <c r="D698" s="583"/>
      <c r="E698" s="583"/>
      <c r="F698" s="583"/>
      <c r="G698" s="583"/>
    </row>
    <row r="699" spans="2:9" ht="12.75">
      <c r="B699" s="583"/>
      <c r="C699" s="583"/>
      <c r="D699" s="583"/>
      <c r="E699" s="583"/>
      <c r="F699" s="583"/>
      <c r="G699" s="583"/>
      <c r="I699" s="459"/>
    </row>
    <row r="700" spans="2:9" ht="12.75">
      <c r="B700" s="583"/>
      <c r="C700" s="583"/>
      <c r="D700" s="583"/>
      <c r="E700" s="583"/>
      <c r="F700" s="583"/>
      <c r="G700" s="583"/>
      <c r="I700" s="459"/>
    </row>
    <row r="701" spans="2:9" ht="12.75">
      <c r="B701" s="583"/>
      <c r="C701" s="583"/>
      <c r="D701" s="583"/>
      <c r="E701" s="583"/>
      <c r="F701" s="583"/>
      <c r="G701" s="583"/>
      <c r="I701" s="459"/>
    </row>
    <row r="702" spans="2:9" ht="12.75">
      <c r="B702" s="583"/>
      <c r="C702" s="583"/>
      <c r="D702" s="583"/>
      <c r="E702" s="583"/>
      <c r="F702" s="583"/>
      <c r="G702" s="583"/>
      <c r="I702" s="459"/>
    </row>
    <row r="703" spans="2:7" ht="12.75">
      <c r="B703" s="583"/>
      <c r="C703" s="583"/>
      <c r="D703" s="583"/>
      <c r="E703" s="583"/>
      <c r="F703" s="583"/>
      <c r="G703" s="583"/>
    </row>
    <row r="704" spans="2:7" ht="12.75">
      <c r="B704" s="583"/>
      <c r="C704" s="583"/>
      <c r="D704" s="583"/>
      <c r="E704" s="583"/>
      <c r="F704" s="583"/>
      <c r="G704" s="583"/>
    </row>
    <row r="705" spans="2:9" ht="12.75">
      <c r="B705" s="583"/>
      <c r="C705" s="583"/>
      <c r="D705" s="583"/>
      <c r="E705" s="583"/>
      <c r="F705" s="583"/>
      <c r="G705" s="583"/>
      <c r="I705" s="809"/>
    </row>
    <row r="706" spans="2:9" ht="12.75">
      <c r="B706" s="583"/>
      <c r="C706" s="583"/>
      <c r="D706" s="583"/>
      <c r="E706" s="583"/>
      <c r="F706" s="583"/>
      <c r="G706" s="583"/>
      <c r="I706" s="809"/>
    </row>
    <row r="707" spans="2:9" ht="12.75">
      <c r="B707" s="583"/>
      <c r="C707" s="583"/>
      <c r="D707" s="583"/>
      <c r="E707" s="583"/>
      <c r="F707" s="583"/>
      <c r="G707" s="583"/>
      <c r="I707" s="809"/>
    </row>
    <row r="708" spans="2:9" ht="12.75">
      <c r="B708" s="583"/>
      <c r="C708" s="583"/>
      <c r="D708" s="583"/>
      <c r="E708" s="583"/>
      <c r="F708" s="583"/>
      <c r="G708" s="583"/>
      <c r="I708" s="809"/>
    </row>
    <row r="709" spans="2:9" ht="12.75">
      <c r="B709" s="583"/>
      <c r="C709" s="583"/>
      <c r="D709" s="583"/>
      <c r="E709" s="583"/>
      <c r="F709" s="583"/>
      <c r="G709" s="583"/>
      <c r="I709" s="809"/>
    </row>
    <row r="710" spans="2:9" ht="12.75">
      <c r="B710" s="583"/>
      <c r="C710" s="583"/>
      <c r="D710" s="583"/>
      <c r="E710" s="583"/>
      <c r="F710" s="583"/>
      <c r="G710" s="583"/>
      <c r="I710" s="809"/>
    </row>
    <row r="711" spans="2:9" ht="12.75">
      <c r="B711" s="583"/>
      <c r="C711" s="583"/>
      <c r="D711" s="583"/>
      <c r="E711" s="583"/>
      <c r="F711" s="583"/>
      <c r="G711" s="583"/>
      <c r="I711" s="809"/>
    </row>
    <row r="712" spans="2:9" ht="12.75">
      <c r="B712" s="583"/>
      <c r="C712" s="583"/>
      <c r="D712" s="583"/>
      <c r="E712" s="583"/>
      <c r="F712" s="583"/>
      <c r="G712" s="583"/>
      <c r="I712" s="809"/>
    </row>
    <row r="713" spans="2:9" ht="12.75">
      <c r="B713" s="583"/>
      <c r="C713" s="583"/>
      <c r="D713" s="583"/>
      <c r="E713" s="583"/>
      <c r="F713" s="583"/>
      <c r="G713" s="583"/>
      <c r="I713" s="810"/>
    </row>
    <row r="714" spans="2:7" ht="12.75">
      <c r="B714" s="583"/>
      <c r="C714" s="583"/>
      <c r="D714" s="583"/>
      <c r="E714" s="583"/>
      <c r="F714" s="583"/>
      <c r="G714" s="583"/>
    </row>
    <row r="715" spans="2:7" ht="12.75">
      <c r="B715" s="583"/>
      <c r="C715" s="583"/>
      <c r="D715" s="583"/>
      <c r="E715" s="583"/>
      <c r="F715" s="583"/>
      <c r="G715" s="583"/>
    </row>
    <row r="716" spans="2:7" ht="12.75">
      <c r="B716" s="583"/>
      <c r="C716" s="583"/>
      <c r="D716" s="583"/>
      <c r="E716" s="583"/>
      <c r="F716" s="583"/>
      <c r="G716" s="583"/>
    </row>
    <row r="717" spans="2:7" ht="12.75">
      <c r="B717" s="583"/>
      <c r="C717" s="583"/>
      <c r="D717" s="583"/>
      <c r="E717" s="583"/>
      <c r="F717" s="583"/>
      <c r="G717" s="583"/>
    </row>
    <row r="718" spans="2:7" ht="12.75">
      <c r="B718" s="583"/>
      <c r="C718" s="583"/>
      <c r="D718" s="583"/>
      <c r="E718" s="583"/>
      <c r="F718" s="583"/>
      <c r="G718" s="583"/>
    </row>
    <row r="719" spans="2:7" ht="12.75">
      <c r="B719" s="583"/>
      <c r="C719" s="583"/>
      <c r="D719" s="583"/>
      <c r="E719" s="583"/>
      <c r="F719" s="583"/>
      <c r="G719" s="583"/>
    </row>
    <row r="720" spans="2:7" ht="12.75">
      <c r="B720" s="583"/>
      <c r="C720" s="583"/>
      <c r="D720" s="583"/>
      <c r="E720" s="583"/>
      <c r="F720" s="583"/>
      <c r="G720" s="583"/>
    </row>
    <row r="721" spans="2:7" ht="12.75">
      <c r="B721" s="583"/>
      <c r="C721" s="583"/>
      <c r="D721" s="583"/>
      <c r="E721" s="583"/>
      <c r="F721" s="583"/>
      <c r="G721" s="583"/>
    </row>
    <row r="722" spans="2:7" ht="12.75">
      <c r="B722" s="583"/>
      <c r="C722" s="583"/>
      <c r="D722" s="583"/>
      <c r="E722" s="583"/>
      <c r="F722" s="583"/>
      <c r="G722" s="583"/>
    </row>
    <row r="723" spans="2:7" ht="12.75">
      <c r="B723" s="583"/>
      <c r="C723" s="583"/>
      <c r="D723" s="583"/>
      <c r="E723" s="583"/>
      <c r="F723" s="583"/>
      <c r="G723" s="583"/>
    </row>
    <row r="724" spans="2:7" ht="12.75">
      <c r="B724" s="583"/>
      <c r="C724" s="583"/>
      <c r="D724" s="583"/>
      <c r="E724" s="583"/>
      <c r="F724" s="583"/>
      <c r="G724" s="583"/>
    </row>
    <row r="725" spans="2:7" ht="12.75">
      <c r="B725" s="583"/>
      <c r="C725" s="583"/>
      <c r="D725" s="583"/>
      <c r="E725" s="583"/>
      <c r="F725" s="583"/>
      <c r="G725" s="583"/>
    </row>
    <row r="726" spans="2:7" ht="12.75">
      <c r="B726" s="583"/>
      <c r="C726" s="583"/>
      <c r="D726" s="583"/>
      <c r="E726" s="583"/>
      <c r="F726" s="583"/>
      <c r="G726" s="583"/>
    </row>
    <row r="727" spans="2:7" ht="12.75">
      <c r="B727" s="583"/>
      <c r="C727" s="583"/>
      <c r="D727" s="583"/>
      <c r="E727" s="583"/>
      <c r="F727" s="583"/>
      <c r="G727" s="583"/>
    </row>
    <row r="728" spans="2:7" ht="12.75">
      <c r="B728" s="583"/>
      <c r="C728" s="583"/>
      <c r="D728" s="583"/>
      <c r="E728" s="583"/>
      <c r="F728" s="583"/>
      <c r="G728" s="583"/>
    </row>
    <row r="729" spans="2:7" ht="12.75">
      <c r="B729" s="583"/>
      <c r="C729" s="583"/>
      <c r="D729" s="583"/>
      <c r="E729" s="583"/>
      <c r="F729" s="583"/>
      <c r="G729" s="583"/>
    </row>
    <row r="730" spans="2:9" ht="15.75">
      <c r="B730" s="583"/>
      <c r="C730" s="583"/>
      <c r="D730" s="583"/>
      <c r="E730" s="583"/>
      <c r="F730" s="583"/>
      <c r="G730" s="583"/>
      <c r="I730" s="811"/>
    </row>
    <row r="731" spans="2:7" ht="12.75">
      <c r="B731" s="583"/>
      <c r="C731" s="583"/>
      <c r="D731" s="583"/>
      <c r="E731" s="583"/>
      <c r="F731" s="583"/>
      <c r="G731" s="583"/>
    </row>
    <row r="732" spans="2:7" ht="12.75">
      <c r="B732" s="583"/>
      <c r="C732" s="583"/>
      <c r="D732" s="583"/>
      <c r="E732" s="583"/>
      <c r="F732" s="583"/>
      <c r="G732" s="583"/>
    </row>
    <row r="733" spans="2:7" ht="12.75">
      <c r="B733" s="583"/>
      <c r="C733" s="583"/>
      <c r="D733" s="583"/>
      <c r="E733" s="583"/>
      <c r="F733" s="583"/>
      <c r="G733" s="583"/>
    </row>
    <row r="734" spans="2:7" ht="12.75">
      <c r="B734" s="583"/>
      <c r="C734" s="583"/>
      <c r="D734" s="583"/>
      <c r="E734" s="583"/>
      <c r="F734" s="583"/>
      <c r="G734" s="583"/>
    </row>
    <row r="735" spans="2:7" ht="12.75">
      <c r="B735" s="583"/>
      <c r="C735" s="583"/>
      <c r="D735" s="583"/>
      <c r="E735" s="583"/>
      <c r="F735" s="583"/>
      <c r="G735" s="583"/>
    </row>
    <row r="736" spans="2:7" ht="12.75">
      <c r="B736" s="583"/>
      <c r="C736" s="583"/>
      <c r="D736" s="583"/>
      <c r="E736" s="583"/>
      <c r="F736" s="583"/>
      <c r="G736" s="583"/>
    </row>
    <row r="737" spans="2:7" ht="12.75">
      <c r="B737" s="583"/>
      <c r="C737" s="583"/>
      <c r="D737" s="583"/>
      <c r="E737" s="583"/>
      <c r="F737" s="583"/>
      <c r="G737" s="583"/>
    </row>
    <row r="738" spans="2:7" ht="12.75">
      <c r="B738" s="583"/>
      <c r="C738" s="583"/>
      <c r="D738" s="583"/>
      <c r="E738" s="583"/>
      <c r="F738" s="583"/>
      <c r="G738" s="583"/>
    </row>
    <row r="739" spans="2:7" ht="12.75">
      <c r="B739" s="583"/>
      <c r="C739" s="583"/>
      <c r="D739" s="583"/>
      <c r="E739" s="583"/>
      <c r="F739" s="583"/>
      <c r="G739" s="583"/>
    </row>
    <row r="740" spans="2:7" ht="12.75">
      <c r="B740" s="583"/>
      <c r="C740" s="583"/>
      <c r="D740" s="583"/>
      <c r="E740" s="583"/>
      <c r="F740" s="583"/>
      <c r="G740" s="583"/>
    </row>
    <row r="741" spans="2:7" ht="12.75">
      <c r="B741" s="583"/>
      <c r="C741" s="583"/>
      <c r="D741" s="583"/>
      <c r="E741" s="583"/>
      <c r="F741" s="583"/>
      <c r="G741" s="583"/>
    </row>
    <row r="742" spans="2:9" ht="12.75">
      <c r="B742" s="583"/>
      <c r="C742" s="583"/>
      <c r="D742" s="583"/>
      <c r="E742" s="583"/>
      <c r="F742" s="583"/>
      <c r="G742" s="583"/>
      <c r="I742" s="809"/>
    </row>
    <row r="743" spans="2:9" ht="12.75">
      <c r="B743" s="583"/>
      <c r="C743" s="583"/>
      <c r="D743" s="583"/>
      <c r="E743" s="583"/>
      <c r="F743" s="583"/>
      <c r="G743" s="583"/>
      <c r="I743" s="809"/>
    </row>
    <row r="744" spans="2:9" ht="12.75">
      <c r="B744" s="583"/>
      <c r="C744" s="583"/>
      <c r="D744" s="583"/>
      <c r="E744" s="583"/>
      <c r="F744" s="583"/>
      <c r="G744" s="583"/>
      <c r="I744" s="809"/>
    </row>
    <row r="745" spans="2:9" ht="12.75">
      <c r="B745" s="583"/>
      <c r="C745" s="583"/>
      <c r="D745" s="583"/>
      <c r="E745" s="583"/>
      <c r="F745" s="583"/>
      <c r="G745" s="583"/>
      <c r="I745" s="809"/>
    </row>
    <row r="746" spans="2:9" ht="12.75">
      <c r="B746" s="583"/>
      <c r="C746" s="583"/>
      <c r="D746" s="583"/>
      <c r="E746" s="583"/>
      <c r="F746" s="583"/>
      <c r="G746" s="583"/>
      <c r="I746" s="809"/>
    </row>
    <row r="747" spans="2:9" ht="12.75">
      <c r="B747" s="583"/>
      <c r="C747" s="583"/>
      <c r="D747" s="583"/>
      <c r="E747" s="583"/>
      <c r="F747" s="583"/>
      <c r="G747" s="583"/>
      <c r="I747" s="809"/>
    </row>
    <row r="748" spans="2:9" ht="12.75">
      <c r="B748" s="583"/>
      <c r="C748" s="583"/>
      <c r="D748" s="583"/>
      <c r="E748" s="583"/>
      <c r="F748" s="583"/>
      <c r="G748" s="583"/>
      <c r="I748" s="809"/>
    </row>
    <row r="749" spans="2:9" ht="12.75">
      <c r="B749" s="583"/>
      <c r="C749" s="583"/>
      <c r="D749" s="583"/>
      <c r="E749" s="583"/>
      <c r="F749" s="583"/>
      <c r="G749" s="583"/>
      <c r="I749" s="809"/>
    </row>
    <row r="750" spans="2:9" ht="12.75">
      <c r="B750" s="583"/>
      <c r="C750" s="583"/>
      <c r="D750" s="583"/>
      <c r="E750" s="583"/>
      <c r="F750" s="583"/>
      <c r="G750" s="583"/>
      <c r="I750" s="812"/>
    </row>
    <row r="751" spans="2:9" ht="12.75">
      <c r="B751" s="583"/>
      <c r="C751" s="583"/>
      <c r="D751" s="583"/>
      <c r="E751" s="583"/>
      <c r="F751" s="583"/>
      <c r="G751" s="583"/>
      <c r="I751" s="809"/>
    </row>
    <row r="752" spans="2:9" ht="12.75">
      <c r="B752" s="583"/>
      <c r="C752" s="583"/>
      <c r="D752" s="583"/>
      <c r="E752" s="583"/>
      <c r="F752" s="583"/>
      <c r="G752" s="583"/>
      <c r="I752" s="809"/>
    </row>
    <row r="753" spans="2:9" ht="12.75">
      <c r="B753" s="583"/>
      <c r="C753" s="583"/>
      <c r="D753" s="583"/>
      <c r="E753" s="583"/>
      <c r="F753" s="583"/>
      <c r="G753" s="583"/>
      <c r="I753" s="813"/>
    </row>
    <row r="754" spans="2:9" ht="12.75">
      <c r="B754" s="583"/>
      <c r="C754" s="583"/>
      <c r="D754" s="583"/>
      <c r="E754" s="583"/>
      <c r="F754" s="583"/>
      <c r="G754" s="583"/>
      <c r="I754" s="813"/>
    </row>
    <row r="755" spans="2:9" ht="12.75">
      <c r="B755" s="583"/>
      <c r="C755" s="583"/>
      <c r="D755" s="583"/>
      <c r="E755" s="583"/>
      <c r="F755" s="583"/>
      <c r="G755" s="583"/>
      <c r="I755" s="813"/>
    </row>
    <row r="756" spans="2:9" ht="12.75">
      <c r="B756" s="583"/>
      <c r="C756" s="583"/>
      <c r="D756" s="583"/>
      <c r="E756" s="583"/>
      <c r="F756" s="583"/>
      <c r="G756" s="583"/>
      <c r="I756" s="813"/>
    </row>
    <row r="757" spans="2:9" ht="12.75">
      <c r="B757" s="583"/>
      <c r="C757" s="583"/>
      <c r="D757" s="583"/>
      <c r="E757" s="583"/>
      <c r="F757" s="583"/>
      <c r="G757" s="583"/>
      <c r="I757" s="813"/>
    </row>
    <row r="758" spans="2:9" ht="12.75">
      <c r="B758" s="583"/>
      <c r="C758" s="583"/>
      <c r="D758" s="583"/>
      <c r="E758" s="583"/>
      <c r="F758" s="583"/>
      <c r="G758" s="583"/>
      <c r="I758" s="813"/>
    </row>
    <row r="759" spans="2:9" ht="12.75">
      <c r="B759" s="583"/>
      <c r="C759" s="583"/>
      <c r="D759" s="583"/>
      <c r="E759" s="583"/>
      <c r="F759" s="583"/>
      <c r="G759" s="583"/>
      <c r="I759" s="809"/>
    </row>
    <row r="760" spans="2:9" ht="12.75">
      <c r="B760" s="583"/>
      <c r="C760" s="583"/>
      <c r="D760" s="583"/>
      <c r="E760" s="583"/>
      <c r="F760" s="583"/>
      <c r="G760" s="583"/>
      <c r="I760" s="809"/>
    </row>
    <row r="761" spans="2:7" ht="12.75">
      <c r="B761" s="583"/>
      <c r="C761" s="583"/>
      <c r="D761" s="583"/>
      <c r="E761" s="583"/>
      <c r="F761" s="583"/>
      <c r="G761" s="583"/>
    </row>
    <row r="762" spans="2:9" ht="12.75">
      <c r="B762" s="583"/>
      <c r="C762" s="583"/>
      <c r="D762" s="583"/>
      <c r="E762" s="583"/>
      <c r="F762" s="583"/>
      <c r="G762" s="583"/>
      <c r="I762" s="583"/>
    </row>
    <row r="763" spans="2:7" ht="12.75">
      <c r="B763" s="583"/>
      <c r="C763" s="583"/>
      <c r="D763" s="583"/>
      <c r="E763" s="583"/>
      <c r="F763" s="583"/>
      <c r="G763" s="583"/>
    </row>
    <row r="764" spans="2:9" ht="12.75">
      <c r="B764" s="583"/>
      <c r="C764" s="583"/>
      <c r="D764" s="583"/>
      <c r="E764" s="583"/>
      <c r="F764" s="583"/>
      <c r="G764" s="583"/>
      <c r="I764" s="583"/>
    </row>
    <row r="765" spans="2:7" ht="12.75">
      <c r="B765" s="583"/>
      <c r="C765" s="583"/>
      <c r="D765" s="583"/>
      <c r="E765" s="583"/>
      <c r="F765" s="583"/>
      <c r="G765" s="583"/>
    </row>
    <row r="766" spans="2:9" ht="12.75">
      <c r="B766" s="583"/>
      <c r="C766" s="583"/>
      <c r="D766" s="583"/>
      <c r="E766" s="583"/>
      <c r="F766" s="583"/>
      <c r="G766" s="583"/>
      <c r="I766" s="583"/>
    </row>
    <row r="767" spans="2:9" ht="12.75">
      <c r="B767" s="583"/>
      <c r="C767" s="583"/>
      <c r="D767" s="583"/>
      <c r="E767" s="583"/>
      <c r="F767" s="583"/>
      <c r="G767" s="583"/>
      <c r="I767" s="583"/>
    </row>
    <row r="768" spans="2:9" ht="12.75">
      <c r="B768" s="583"/>
      <c r="C768" s="583"/>
      <c r="D768" s="583"/>
      <c r="E768" s="583"/>
      <c r="F768" s="583"/>
      <c r="G768" s="583"/>
      <c r="I768" s="583"/>
    </row>
    <row r="769" spans="2:9" ht="12.75">
      <c r="B769" s="583"/>
      <c r="C769" s="583"/>
      <c r="D769" s="583"/>
      <c r="E769" s="583"/>
      <c r="F769" s="583"/>
      <c r="G769" s="583"/>
      <c r="I769" s="583"/>
    </row>
    <row r="770" spans="2:9" ht="12.75">
      <c r="B770" s="583"/>
      <c r="C770" s="583"/>
      <c r="D770" s="583"/>
      <c r="E770" s="583"/>
      <c r="F770" s="583"/>
      <c r="G770" s="583"/>
      <c r="I770" s="583"/>
    </row>
    <row r="771" spans="2:9" ht="12.75">
      <c r="B771" s="583"/>
      <c r="C771" s="583"/>
      <c r="D771" s="583"/>
      <c r="E771" s="583"/>
      <c r="F771" s="583"/>
      <c r="G771" s="583"/>
      <c r="I771" s="583"/>
    </row>
    <row r="772" spans="2:9" ht="12.75">
      <c r="B772" s="583"/>
      <c r="C772" s="583"/>
      <c r="D772" s="583"/>
      <c r="E772" s="583"/>
      <c r="F772" s="583"/>
      <c r="G772" s="583"/>
      <c r="I772" s="583"/>
    </row>
    <row r="773" spans="2:9" ht="12.75">
      <c r="B773" s="583"/>
      <c r="C773" s="583"/>
      <c r="D773" s="583"/>
      <c r="E773" s="583"/>
      <c r="F773" s="583"/>
      <c r="G773" s="583"/>
      <c r="I773" s="583"/>
    </row>
    <row r="774" spans="2:9" ht="12.75">
      <c r="B774" s="583"/>
      <c r="C774" s="583"/>
      <c r="D774" s="583"/>
      <c r="E774" s="583"/>
      <c r="F774" s="583"/>
      <c r="G774" s="583"/>
      <c r="I774" s="583"/>
    </row>
    <row r="775" spans="2:9" ht="12.75">
      <c r="B775" s="583"/>
      <c r="C775" s="583"/>
      <c r="D775" s="583"/>
      <c r="E775" s="583"/>
      <c r="F775" s="583"/>
      <c r="G775" s="583"/>
      <c r="I775" s="583"/>
    </row>
    <row r="776" spans="2:9" ht="12.75">
      <c r="B776" s="583"/>
      <c r="C776" s="583"/>
      <c r="D776" s="583"/>
      <c r="E776" s="583"/>
      <c r="F776" s="583"/>
      <c r="G776" s="583"/>
      <c r="I776" s="583"/>
    </row>
    <row r="777" spans="2:9" ht="12.75">
      <c r="B777" s="583"/>
      <c r="C777" s="583"/>
      <c r="D777" s="583"/>
      <c r="E777" s="583"/>
      <c r="F777" s="583"/>
      <c r="G777" s="583"/>
      <c r="I777" s="583"/>
    </row>
    <row r="778" spans="2:9" ht="12.75">
      <c r="B778" s="583"/>
      <c r="C778" s="583"/>
      <c r="D778" s="583"/>
      <c r="E778" s="583"/>
      <c r="F778" s="583"/>
      <c r="G778" s="583"/>
      <c r="I778" s="583"/>
    </row>
    <row r="779" spans="2:7" ht="12.75">
      <c r="B779" s="583"/>
      <c r="C779" s="583"/>
      <c r="D779" s="583"/>
      <c r="E779" s="583"/>
      <c r="F779" s="583"/>
      <c r="G779" s="583"/>
    </row>
    <row r="780" spans="2:9" ht="12.75">
      <c r="B780" s="583"/>
      <c r="C780" s="583"/>
      <c r="D780" s="583"/>
      <c r="E780" s="583"/>
      <c r="F780" s="583"/>
      <c r="G780" s="583"/>
      <c r="I780" s="583"/>
    </row>
    <row r="781" spans="2:9" ht="12.75">
      <c r="B781" s="583"/>
      <c r="C781" s="583"/>
      <c r="D781" s="583"/>
      <c r="E781" s="583"/>
      <c r="F781" s="583"/>
      <c r="G781" s="583"/>
      <c r="I781" s="583"/>
    </row>
    <row r="782" spans="2:9" ht="12.75">
      <c r="B782" s="583"/>
      <c r="C782" s="583"/>
      <c r="D782" s="583"/>
      <c r="E782" s="583"/>
      <c r="F782" s="583"/>
      <c r="G782" s="583"/>
      <c r="I782" s="583"/>
    </row>
    <row r="783" spans="2:9" ht="12.75">
      <c r="B783" s="583"/>
      <c r="C783" s="583"/>
      <c r="D783" s="583"/>
      <c r="E783" s="583"/>
      <c r="F783" s="583"/>
      <c r="G783" s="583"/>
      <c r="I783" s="583"/>
    </row>
    <row r="784" spans="2:9" ht="12.75">
      <c r="B784" s="583"/>
      <c r="C784" s="583"/>
      <c r="D784" s="583"/>
      <c r="E784" s="583"/>
      <c r="F784" s="583"/>
      <c r="G784" s="583"/>
      <c r="I784" s="814"/>
    </row>
    <row r="785" spans="2:7" ht="12.75">
      <c r="B785" s="583"/>
      <c r="C785" s="583"/>
      <c r="D785" s="583"/>
      <c r="E785" s="583"/>
      <c r="F785" s="583"/>
      <c r="G785" s="583"/>
    </row>
    <row r="786" spans="2:9" ht="12.75">
      <c r="B786" s="583"/>
      <c r="C786" s="583"/>
      <c r="D786" s="583"/>
      <c r="E786" s="583"/>
      <c r="F786" s="583"/>
      <c r="G786" s="583"/>
      <c r="I786" s="583"/>
    </row>
    <row r="787" spans="2:9" ht="12.75">
      <c r="B787" s="583"/>
      <c r="C787" s="583"/>
      <c r="D787" s="583"/>
      <c r="E787" s="583"/>
      <c r="F787" s="583"/>
      <c r="G787" s="583"/>
      <c r="I787" s="583"/>
    </row>
    <row r="788" spans="2:9" ht="12.75">
      <c r="B788" s="583"/>
      <c r="C788" s="583"/>
      <c r="D788" s="583"/>
      <c r="E788" s="583"/>
      <c r="F788" s="583"/>
      <c r="G788" s="583"/>
      <c r="I788" s="583"/>
    </row>
    <row r="789" spans="2:9" ht="12.75">
      <c r="B789" s="583"/>
      <c r="C789" s="583"/>
      <c r="D789" s="583"/>
      <c r="E789" s="583"/>
      <c r="F789" s="583"/>
      <c r="G789" s="583"/>
      <c r="I789" s="583"/>
    </row>
    <row r="790" spans="2:9" ht="12.75">
      <c r="B790" s="583"/>
      <c r="C790" s="583"/>
      <c r="D790" s="583"/>
      <c r="E790" s="583"/>
      <c r="F790" s="583"/>
      <c r="G790" s="583"/>
      <c r="I790" s="583"/>
    </row>
    <row r="791" spans="2:7" ht="12.75">
      <c r="B791" s="583"/>
      <c r="C791" s="583"/>
      <c r="D791" s="583"/>
      <c r="E791" s="583"/>
      <c r="F791" s="583"/>
      <c r="G791" s="583"/>
    </row>
    <row r="792" spans="2:9" ht="12.75">
      <c r="B792" s="583"/>
      <c r="C792" s="583"/>
      <c r="D792" s="583"/>
      <c r="E792" s="583"/>
      <c r="F792" s="583"/>
      <c r="G792" s="583"/>
      <c r="I792" s="583"/>
    </row>
    <row r="793" spans="2:9" ht="12.75">
      <c r="B793" s="583"/>
      <c r="C793" s="583"/>
      <c r="D793" s="583"/>
      <c r="E793" s="583"/>
      <c r="F793" s="583"/>
      <c r="G793" s="583"/>
      <c r="I793" s="583"/>
    </row>
    <row r="794" spans="2:9" ht="12.75">
      <c r="B794" s="583"/>
      <c r="C794" s="583"/>
      <c r="D794" s="583"/>
      <c r="E794" s="583"/>
      <c r="F794" s="583"/>
      <c r="G794" s="583"/>
      <c r="I794" s="583"/>
    </row>
    <row r="795" spans="2:9" ht="12.75">
      <c r="B795" s="583"/>
      <c r="C795" s="583"/>
      <c r="D795" s="583"/>
      <c r="E795" s="583"/>
      <c r="F795" s="583"/>
      <c r="G795" s="583"/>
      <c r="I795" s="583"/>
    </row>
    <row r="796" spans="2:9" ht="12.75">
      <c r="B796" s="583"/>
      <c r="C796" s="583"/>
      <c r="D796" s="583"/>
      <c r="E796" s="583"/>
      <c r="F796" s="583"/>
      <c r="G796" s="583"/>
      <c r="I796" s="583"/>
    </row>
    <row r="797" spans="2:9" ht="12.75">
      <c r="B797" s="583"/>
      <c r="C797" s="583"/>
      <c r="D797" s="583"/>
      <c r="E797" s="583"/>
      <c r="F797" s="583"/>
      <c r="G797" s="583"/>
      <c r="I797" s="583"/>
    </row>
    <row r="798" spans="2:9" ht="12.75">
      <c r="B798" s="583"/>
      <c r="C798" s="583"/>
      <c r="D798" s="583"/>
      <c r="E798" s="583"/>
      <c r="F798" s="583"/>
      <c r="G798" s="583"/>
      <c r="I798" s="583"/>
    </row>
    <row r="799" spans="2:9" ht="12.75">
      <c r="B799" s="583"/>
      <c r="C799" s="583"/>
      <c r="D799" s="583"/>
      <c r="E799" s="583"/>
      <c r="F799" s="583"/>
      <c r="G799" s="583"/>
      <c r="I799" s="583"/>
    </row>
    <row r="800" spans="2:9" ht="12.75">
      <c r="B800" s="583"/>
      <c r="C800" s="583"/>
      <c r="D800" s="583"/>
      <c r="E800" s="583"/>
      <c r="F800" s="583"/>
      <c r="G800" s="583"/>
      <c r="I800" s="583"/>
    </row>
    <row r="801" spans="2:9" ht="12.75">
      <c r="B801" s="583"/>
      <c r="C801" s="583"/>
      <c r="D801" s="583"/>
      <c r="E801" s="583"/>
      <c r="F801" s="583"/>
      <c r="G801" s="583"/>
      <c r="I801" s="583"/>
    </row>
    <row r="802" spans="2:9" ht="12.75">
      <c r="B802" s="583"/>
      <c r="C802" s="583"/>
      <c r="D802" s="583"/>
      <c r="E802" s="583"/>
      <c r="F802" s="583"/>
      <c r="G802" s="583"/>
      <c r="I802" s="583"/>
    </row>
    <row r="803" spans="2:9" ht="12.75">
      <c r="B803" s="583"/>
      <c r="C803" s="583"/>
      <c r="D803" s="583"/>
      <c r="E803" s="583"/>
      <c r="F803" s="583"/>
      <c r="G803" s="583"/>
      <c r="I803" s="583"/>
    </row>
    <row r="804" spans="2:9" ht="12.75">
      <c r="B804" s="583"/>
      <c r="C804" s="583"/>
      <c r="D804" s="583"/>
      <c r="E804" s="583"/>
      <c r="F804" s="583"/>
      <c r="G804" s="583"/>
      <c r="I804" s="583"/>
    </row>
    <row r="805" spans="2:9" ht="12.75">
      <c r="B805" s="583"/>
      <c r="C805" s="583"/>
      <c r="D805" s="583"/>
      <c r="E805" s="583"/>
      <c r="F805" s="583"/>
      <c r="G805" s="583"/>
      <c r="I805" s="583"/>
    </row>
    <row r="806" spans="2:9" ht="12.75">
      <c r="B806" s="583"/>
      <c r="C806" s="583"/>
      <c r="D806" s="583"/>
      <c r="E806" s="583"/>
      <c r="F806" s="583"/>
      <c r="G806" s="583"/>
      <c r="I806" s="583"/>
    </row>
    <row r="807" spans="2:9" ht="12.75">
      <c r="B807" s="583"/>
      <c r="C807" s="583"/>
      <c r="D807" s="583"/>
      <c r="E807" s="583"/>
      <c r="F807" s="583"/>
      <c r="G807" s="583"/>
      <c r="I807" s="583"/>
    </row>
    <row r="808" spans="2:7" ht="12.75">
      <c r="B808" s="583"/>
      <c r="C808" s="583"/>
      <c r="D808" s="583"/>
      <c r="E808" s="583"/>
      <c r="F808" s="583"/>
      <c r="G808" s="583"/>
    </row>
    <row r="809" spans="2:7" ht="12.75">
      <c r="B809" s="583"/>
      <c r="C809" s="583"/>
      <c r="D809" s="583"/>
      <c r="E809" s="583"/>
      <c r="F809" s="583"/>
      <c r="G809" s="583"/>
    </row>
    <row r="810" spans="2:7" ht="12.75">
      <c r="B810" s="583"/>
      <c r="C810" s="583"/>
      <c r="D810" s="583"/>
      <c r="E810" s="583"/>
      <c r="F810" s="583"/>
      <c r="G810" s="583"/>
    </row>
    <row r="811" spans="2:7" ht="12.75">
      <c r="B811" s="583"/>
      <c r="C811" s="583"/>
      <c r="D811" s="583"/>
      <c r="E811" s="583"/>
      <c r="F811" s="583"/>
      <c r="G811" s="583"/>
    </row>
    <row r="812" spans="2:7" ht="12.75">
      <c r="B812" s="583"/>
      <c r="C812" s="583"/>
      <c r="D812" s="583"/>
      <c r="E812" s="583"/>
      <c r="F812" s="583"/>
      <c r="G812" s="583"/>
    </row>
    <row r="813" spans="2:7" ht="12.75">
      <c r="B813" s="583"/>
      <c r="C813" s="583"/>
      <c r="D813" s="583"/>
      <c r="E813" s="583"/>
      <c r="F813" s="583"/>
      <c r="G813" s="583"/>
    </row>
    <row r="814" spans="2:7" ht="12.75">
      <c r="B814" s="583"/>
      <c r="C814" s="583"/>
      <c r="D814" s="583"/>
      <c r="E814" s="583"/>
      <c r="F814" s="583"/>
      <c r="G814" s="583"/>
    </row>
    <row r="815" spans="2:7" ht="12.75">
      <c r="B815" s="583"/>
      <c r="C815" s="583"/>
      <c r="D815" s="583"/>
      <c r="E815" s="583"/>
      <c r="F815" s="583"/>
      <c r="G815" s="583"/>
    </row>
    <row r="816" spans="2:7" ht="12.75">
      <c r="B816" s="583"/>
      <c r="C816" s="583"/>
      <c r="D816" s="583"/>
      <c r="E816" s="583"/>
      <c r="F816" s="583"/>
      <c r="G816" s="583"/>
    </row>
    <row r="817" spans="2:7" ht="12.75">
      <c r="B817" s="583"/>
      <c r="C817" s="583"/>
      <c r="D817" s="583"/>
      <c r="E817" s="583"/>
      <c r="F817" s="583"/>
      <c r="G817" s="583"/>
    </row>
    <row r="818" spans="2:7" ht="12.75">
      <c r="B818" s="583"/>
      <c r="C818" s="583"/>
      <c r="D818" s="583"/>
      <c r="E818" s="583"/>
      <c r="F818" s="583"/>
      <c r="G818" s="583"/>
    </row>
    <row r="819" spans="2:7" ht="12.75">
      <c r="B819" s="583"/>
      <c r="C819" s="583"/>
      <c r="D819" s="583"/>
      <c r="E819" s="583"/>
      <c r="F819" s="583"/>
      <c r="G819" s="583"/>
    </row>
    <row r="820" spans="2:7" ht="12.75">
      <c r="B820" s="583"/>
      <c r="C820" s="583"/>
      <c r="D820" s="583"/>
      <c r="E820" s="583"/>
      <c r="F820" s="583"/>
      <c r="G820" s="583"/>
    </row>
    <row r="821" spans="2:7" ht="12.75">
      <c r="B821" s="583"/>
      <c r="C821" s="583"/>
      <c r="D821" s="583"/>
      <c r="E821" s="583"/>
      <c r="F821" s="583"/>
      <c r="G821" s="583"/>
    </row>
    <row r="822" spans="2:7" ht="12.75">
      <c r="B822" s="583"/>
      <c r="C822" s="583"/>
      <c r="D822" s="583"/>
      <c r="E822" s="583"/>
      <c r="F822" s="583"/>
      <c r="G822" s="583"/>
    </row>
    <row r="823" spans="2:7" ht="12.75">
      <c r="B823" s="583"/>
      <c r="C823" s="583"/>
      <c r="D823" s="583"/>
      <c r="E823" s="583"/>
      <c r="F823" s="583"/>
      <c r="G823" s="583"/>
    </row>
    <row r="824" spans="2:7" ht="12.75">
      <c r="B824" s="583"/>
      <c r="C824" s="583"/>
      <c r="D824" s="583"/>
      <c r="E824" s="583"/>
      <c r="F824" s="583"/>
      <c r="G824" s="583"/>
    </row>
    <row r="825" spans="2:7" ht="12.75">
      <c r="B825" s="583"/>
      <c r="C825" s="583"/>
      <c r="D825" s="583"/>
      <c r="E825" s="583"/>
      <c r="F825" s="583"/>
      <c r="G825" s="583"/>
    </row>
    <row r="826" spans="2:7" ht="12.75">
      <c r="B826" s="583"/>
      <c r="C826" s="583"/>
      <c r="D826" s="583"/>
      <c r="E826" s="583"/>
      <c r="F826" s="583"/>
      <c r="G826" s="583"/>
    </row>
    <row r="827" spans="2:7" ht="12.75">
      <c r="B827" s="583"/>
      <c r="C827" s="583"/>
      <c r="D827" s="583"/>
      <c r="E827" s="583"/>
      <c r="F827" s="583"/>
      <c r="G827" s="583"/>
    </row>
    <row r="828" spans="2:7" ht="12.75">
      <c r="B828" s="583"/>
      <c r="C828" s="583"/>
      <c r="D828" s="583"/>
      <c r="E828" s="583"/>
      <c r="F828" s="583"/>
      <c r="G828" s="583"/>
    </row>
    <row r="829" spans="2:7" ht="12.75">
      <c r="B829" s="583"/>
      <c r="C829" s="583"/>
      <c r="D829" s="583"/>
      <c r="E829" s="583"/>
      <c r="F829" s="583"/>
      <c r="G829" s="583"/>
    </row>
    <row r="830" spans="2:7" ht="12.75">
      <c r="B830" s="583"/>
      <c r="C830" s="583"/>
      <c r="D830" s="583"/>
      <c r="E830" s="583"/>
      <c r="F830" s="583"/>
      <c r="G830" s="583"/>
    </row>
    <row r="831" spans="2:7" ht="12.75">
      <c r="B831" s="583"/>
      <c r="C831" s="583"/>
      <c r="D831" s="583"/>
      <c r="E831" s="583"/>
      <c r="F831" s="583"/>
      <c r="G831" s="583"/>
    </row>
    <row r="832" spans="2:7" ht="12.75">
      <c r="B832" s="583"/>
      <c r="C832" s="583"/>
      <c r="D832" s="583"/>
      <c r="E832" s="583"/>
      <c r="F832" s="583"/>
      <c r="G832" s="583"/>
    </row>
    <row r="833" spans="2:7" ht="12.75">
      <c r="B833" s="583"/>
      <c r="C833" s="583"/>
      <c r="D833" s="583"/>
      <c r="E833" s="583"/>
      <c r="F833" s="583"/>
      <c r="G833" s="583"/>
    </row>
    <row r="834" spans="2:7" ht="12.75">
      <c r="B834" s="583"/>
      <c r="C834" s="583"/>
      <c r="D834" s="583"/>
      <c r="E834" s="583"/>
      <c r="F834" s="583"/>
      <c r="G834" s="583"/>
    </row>
    <row r="835" spans="2:7" ht="12.75">
      <c r="B835" s="583"/>
      <c r="C835" s="583"/>
      <c r="D835" s="583"/>
      <c r="E835" s="583"/>
      <c r="F835" s="583"/>
      <c r="G835" s="583"/>
    </row>
    <row r="836" spans="2:7" ht="12.75">
      <c r="B836" s="583"/>
      <c r="C836" s="583"/>
      <c r="D836" s="583"/>
      <c r="E836" s="583"/>
      <c r="F836" s="583"/>
      <c r="G836" s="583"/>
    </row>
    <row r="837" spans="2:7" ht="12.75">
      <c r="B837" s="583"/>
      <c r="C837" s="583"/>
      <c r="D837" s="583"/>
      <c r="E837" s="583"/>
      <c r="F837" s="583"/>
      <c r="G837" s="583"/>
    </row>
    <row r="838" spans="2:7" ht="12.75">
      <c r="B838" s="583"/>
      <c r="C838" s="583"/>
      <c r="D838" s="583"/>
      <c r="E838" s="583"/>
      <c r="F838" s="583"/>
      <c r="G838" s="583"/>
    </row>
    <row r="839" spans="2:7" ht="12.75">
      <c r="B839" s="583"/>
      <c r="C839" s="583"/>
      <c r="D839" s="583"/>
      <c r="E839" s="583"/>
      <c r="F839" s="583"/>
      <c r="G839" s="583"/>
    </row>
    <row r="840" spans="2:7" ht="12.75">
      <c r="B840" s="583"/>
      <c r="C840" s="583"/>
      <c r="D840" s="583"/>
      <c r="E840" s="583"/>
      <c r="F840" s="583"/>
      <c r="G840" s="583"/>
    </row>
    <row r="841" spans="2:7" ht="12.75">
      <c r="B841" s="583"/>
      <c r="C841" s="583"/>
      <c r="D841" s="583"/>
      <c r="E841" s="583"/>
      <c r="F841" s="583"/>
      <c r="G841" s="583"/>
    </row>
    <row r="842" spans="2:7" ht="12.75">
      <c r="B842" s="583"/>
      <c r="C842" s="583"/>
      <c r="D842" s="583"/>
      <c r="E842" s="583"/>
      <c r="F842" s="583"/>
      <c r="G842" s="583"/>
    </row>
    <row r="843" spans="2:7" ht="12.75">
      <c r="B843" s="583"/>
      <c r="C843" s="583"/>
      <c r="D843" s="583"/>
      <c r="E843" s="583"/>
      <c r="F843" s="583"/>
      <c r="G843" s="583"/>
    </row>
    <row r="844" spans="2:7" ht="12.75">
      <c r="B844" s="583"/>
      <c r="C844" s="583"/>
      <c r="D844" s="583"/>
      <c r="E844" s="583"/>
      <c r="F844" s="583"/>
      <c r="G844" s="583"/>
    </row>
    <row r="845" spans="2:7" ht="12.75">
      <c r="B845" s="583"/>
      <c r="C845" s="583"/>
      <c r="D845" s="583"/>
      <c r="E845" s="583"/>
      <c r="F845" s="583"/>
      <c r="G845" s="583"/>
    </row>
    <row r="846" spans="2:7" ht="12.75">
      <c r="B846" s="583"/>
      <c r="C846" s="583"/>
      <c r="D846" s="583"/>
      <c r="E846" s="583"/>
      <c r="F846" s="583"/>
      <c r="G846" s="583"/>
    </row>
    <row r="847" spans="2:7" ht="12.75">
      <c r="B847" s="583"/>
      <c r="C847" s="583"/>
      <c r="D847" s="583"/>
      <c r="E847" s="583"/>
      <c r="F847" s="583"/>
      <c r="G847" s="583"/>
    </row>
    <row r="848" spans="2:7" ht="12.75">
      <c r="B848" s="583"/>
      <c r="C848" s="583"/>
      <c r="D848" s="583"/>
      <c r="E848" s="583"/>
      <c r="F848" s="583"/>
      <c r="G848" s="583"/>
    </row>
    <row r="849" spans="2:7" ht="12.75">
      <c r="B849" s="583"/>
      <c r="C849" s="583"/>
      <c r="D849" s="583"/>
      <c r="E849" s="583"/>
      <c r="F849" s="583"/>
      <c r="G849" s="583"/>
    </row>
    <row r="850" spans="2:7" ht="12.75">
      <c r="B850" s="583"/>
      <c r="C850" s="583"/>
      <c r="D850" s="583"/>
      <c r="E850" s="583"/>
      <c r="F850" s="583"/>
      <c r="G850" s="583"/>
    </row>
    <row r="851" spans="2:7" ht="12.75">
      <c r="B851" s="583"/>
      <c r="C851" s="583"/>
      <c r="D851" s="583"/>
      <c r="E851" s="583"/>
      <c r="F851" s="583"/>
      <c r="G851" s="583"/>
    </row>
    <row r="852" spans="2:7" ht="12.75">
      <c r="B852" s="583"/>
      <c r="C852" s="583"/>
      <c r="D852" s="583"/>
      <c r="E852" s="583"/>
      <c r="F852" s="583"/>
      <c r="G852" s="583"/>
    </row>
    <row r="853" spans="2:7" ht="12.75">
      <c r="B853" s="583"/>
      <c r="C853" s="583"/>
      <c r="D853" s="583"/>
      <c r="E853" s="583"/>
      <c r="F853" s="583"/>
      <c r="G853" s="583"/>
    </row>
    <row r="854" spans="2:7" ht="12.75">
      <c r="B854" s="583"/>
      <c r="C854" s="583"/>
      <c r="D854" s="583"/>
      <c r="E854" s="583"/>
      <c r="F854" s="583"/>
      <c r="G854" s="583"/>
    </row>
    <row r="855" spans="2:7" ht="12.75">
      <c r="B855" s="583"/>
      <c r="C855" s="583"/>
      <c r="D855" s="583"/>
      <c r="E855" s="583"/>
      <c r="F855" s="583"/>
      <c r="G855" s="583"/>
    </row>
    <row r="856" spans="2:7" ht="12.75">
      <c r="B856" s="583"/>
      <c r="C856" s="583"/>
      <c r="D856" s="583"/>
      <c r="E856" s="583"/>
      <c r="F856" s="583"/>
      <c r="G856" s="583"/>
    </row>
    <row r="857" spans="2:7" ht="12.75">
      <c r="B857" s="583"/>
      <c r="C857" s="583"/>
      <c r="D857" s="583"/>
      <c r="E857" s="583"/>
      <c r="F857" s="583"/>
      <c r="G857" s="583"/>
    </row>
    <row r="858" spans="2:7" ht="12.75">
      <c r="B858" s="583"/>
      <c r="C858" s="583"/>
      <c r="D858" s="583"/>
      <c r="E858" s="583"/>
      <c r="F858" s="583"/>
      <c r="G858" s="583"/>
    </row>
    <row r="859" spans="2:7" ht="12.75">
      <c r="B859" s="583"/>
      <c r="C859" s="583"/>
      <c r="D859" s="583"/>
      <c r="E859" s="583"/>
      <c r="F859" s="583"/>
      <c r="G859" s="583"/>
    </row>
    <row r="860" spans="2:7" ht="12.75">
      <c r="B860" s="583"/>
      <c r="C860" s="583"/>
      <c r="D860" s="583"/>
      <c r="E860" s="583"/>
      <c r="F860" s="583"/>
      <c r="G860" s="583"/>
    </row>
    <row r="861" spans="2:7" ht="12.75">
      <c r="B861" s="583"/>
      <c r="C861" s="583"/>
      <c r="D861" s="583"/>
      <c r="E861" s="583"/>
      <c r="F861" s="583"/>
      <c r="G861" s="583"/>
    </row>
    <row r="862" spans="2:7" ht="12.75">
      <c r="B862" s="583"/>
      <c r="C862" s="583"/>
      <c r="D862" s="583"/>
      <c r="E862" s="583"/>
      <c r="F862" s="583"/>
      <c r="G862" s="583"/>
    </row>
    <row r="863" spans="2:7" ht="12.75">
      <c r="B863" s="583"/>
      <c r="C863" s="583"/>
      <c r="D863" s="583"/>
      <c r="E863" s="583"/>
      <c r="F863" s="583"/>
      <c r="G863" s="583"/>
    </row>
    <row r="864" spans="2:7" ht="12.75">
      <c r="B864" s="583"/>
      <c r="C864" s="583"/>
      <c r="D864" s="583"/>
      <c r="E864" s="583"/>
      <c r="F864" s="583"/>
      <c r="G864" s="583"/>
    </row>
    <row r="865" spans="2:7" ht="12.75">
      <c r="B865" s="583"/>
      <c r="C865" s="583"/>
      <c r="D865" s="583"/>
      <c r="E865" s="583"/>
      <c r="F865" s="583"/>
      <c r="G865" s="583"/>
    </row>
    <row r="866" spans="2:7" ht="12.75">
      <c r="B866" s="583"/>
      <c r="C866" s="583"/>
      <c r="D866" s="583"/>
      <c r="E866" s="583"/>
      <c r="F866" s="583"/>
      <c r="G866" s="583"/>
    </row>
    <row r="867" spans="2:7" ht="12.75">
      <c r="B867" s="583"/>
      <c r="C867" s="583"/>
      <c r="D867" s="583"/>
      <c r="E867" s="583"/>
      <c r="F867" s="583"/>
      <c r="G867" s="583"/>
    </row>
    <row r="868" spans="2:7" ht="12.75">
      <c r="B868" s="583"/>
      <c r="C868" s="583"/>
      <c r="D868" s="583"/>
      <c r="E868" s="583"/>
      <c r="F868" s="583"/>
      <c r="G868" s="583"/>
    </row>
    <row r="869" spans="2:7" ht="12.75">
      <c r="B869" s="583"/>
      <c r="C869" s="583"/>
      <c r="D869" s="583"/>
      <c r="E869" s="583"/>
      <c r="F869" s="583"/>
      <c r="G869" s="583"/>
    </row>
    <row r="870" spans="2:7" ht="12.75">
      <c r="B870" s="583"/>
      <c r="C870" s="583"/>
      <c r="D870" s="583"/>
      <c r="E870" s="583"/>
      <c r="F870" s="583"/>
      <c r="G870" s="583"/>
    </row>
    <row r="871" spans="2:7" ht="12.75">
      <c r="B871" s="583"/>
      <c r="C871" s="583"/>
      <c r="D871" s="583"/>
      <c r="E871" s="583"/>
      <c r="F871" s="583"/>
      <c r="G871" s="583"/>
    </row>
    <row r="872" spans="2:7" ht="12.75">
      <c r="B872" s="583"/>
      <c r="C872" s="583"/>
      <c r="D872" s="583"/>
      <c r="E872" s="583"/>
      <c r="F872" s="583"/>
      <c r="G872" s="583"/>
    </row>
    <row r="873" spans="2:7" ht="12.75">
      <c r="B873" s="583"/>
      <c r="C873" s="583"/>
      <c r="D873" s="583"/>
      <c r="E873" s="583"/>
      <c r="F873" s="583"/>
      <c r="G873" s="583"/>
    </row>
    <row r="874" spans="2:7" ht="12.75">
      <c r="B874" s="583"/>
      <c r="C874" s="583"/>
      <c r="D874" s="583"/>
      <c r="E874" s="583"/>
      <c r="F874" s="583"/>
      <c r="G874" s="583"/>
    </row>
    <row r="875" spans="2:7" ht="12.75">
      <c r="B875" s="583"/>
      <c r="C875" s="583"/>
      <c r="D875" s="583"/>
      <c r="E875" s="583"/>
      <c r="F875" s="583"/>
      <c r="G875" s="583"/>
    </row>
    <row r="876" spans="2:7" ht="12.75">
      <c r="B876" s="583"/>
      <c r="C876" s="583"/>
      <c r="D876" s="583"/>
      <c r="E876" s="583"/>
      <c r="F876" s="583"/>
      <c r="G876" s="583"/>
    </row>
    <row r="877" spans="2:7" ht="12.75">
      <c r="B877" s="583"/>
      <c r="C877" s="583"/>
      <c r="D877" s="583"/>
      <c r="E877" s="583"/>
      <c r="F877" s="583"/>
      <c r="G877" s="583"/>
    </row>
    <row r="878" spans="2:7" ht="12.75">
      <c r="B878" s="583"/>
      <c r="C878" s="583"/>
      <c r="D878" s="583"/>
      <c r="E878" s="583"/>
      <c r="F878" s="583"/>
      <c r="G878" s="583"/>
    </row>
    <row r="879" spans="2:7" ht="12.75">
      <c r="B879" s="583"/>
      <c r="C879" s="583"/>
      <c r="D879" s="583"/>
      <c r="E879" s="583"/>
      <c r="F879" s="583"/>
      <c r="G879" s="583"/>
    </row>
    <row r="880" spans="2:7" ht="12.75">
      <c r="B880" s="583"/>
      <c r="C880" s="583"/>
      <c r="D880" s="583"/>
      <c r="E880" s="583"/>
      <c r="F880" s="583"/>
      <c r="G880" s="583"/>
    </row>
    <row r="881" spans="2:7" ht="12.75">
      <c r="B881" s="583"/>
      <c r="C881" s="583"/>
      <c r="D881" s="583"/>
      <c r="E881" s="583"/>
      <c r="F881" s="583"/>
      <c r="G881" s="583"/>
    </row>
    <row r="882" spans="2:7" ht="12.75">
      <c r="B882" s="583"/>
      <c r="C882" s="583"/>
      <c r="D882" s="583"/>
      <c r="E882" s="583"/>
      <c r="F882" s="583"/>
      <c r="G882" s="583"/>
    </row>
    <row r="883" spans="2:7" ht="12.75">
      <c r="B883" s="583"/>
      <c r="C883" s="583"/>
      <c r="D883" s="583"/>
      <c r="E883" s="583"/>
      <c r="F883" s="583"/>
      <c r="G883" s="583"/>
    </row>
    <row r="884" spans="2:7" ht="12.75">
      <c r="B884" s="583"/>
      <c r="C884" s="583"/>
      <c r="D884" s="583"/>
      <c r="E884" s="583"/>
      <c r="F884" s="583"/>
      <c r="G884" s="583"/>
    </row>
    <row r="885" spans="2:7" ht="12.75">
      <c r="B885" s="583"/>
      <c r="C885" s="583"/>
      <c r="D885" s="583"/>
      <c r="E885" s="583"/>
      <c r="F885" s="583"/>
      <c r="G885" s="583"/>
    </row>
    <row r="886" spans="2:7" ht="12.75">
      <c r="B886" s="583"/>
      <c r="C886" s="583"/>
      <c r="D886" s="583"/>
      <c r="E886" s="583"/>
      <c r="F886" s="583"/>
      <c r="G886" s="583"/>
    </row>
    <row r="887" spans="2:7" ht="12.75">
      <c r="B887" s="583"/>
      <c r="C887" s="583"/>
      <c r="D887" s="583"/>
      <c r="E887" s="583"/>
      <c r="F887" s="583"/>
      <c r="G887" s="583"/>
    </row>
    <row r="888" spans="2:7" ht="12.75">
      <c r="B888" s="583"/>
      <c r="C888" s="583"/>
      <c r="D888" s="583"/>
      <c r="E888" s="583"/>
      <c r="F888" s="583"/>
      <c r="G888" s="583"/>
    </row>
    <row r="889" spans="2:7" ht="12.75">
      <c r="B889" s="583"/>
      <c r="C889" s="583"/>
      <c r="D889" s="583"/>
      <c r="E889" s="583"/>
      <c r="F889" s="583"/>
      <c r="G889" s="583"/>
    </row>
    <row r="890" spans="2:7" ht="12.75">
      <c r="B890" s="583"/>
      <c r="C890" s="583"/>
      <c r="D890" s="583"/>
      <c r="E890" s="583"/>
      <c r="F890" s="583"/>
      <c r="G890" s="583"/>
    </row>
    <row r="891" spans="2:7" ht="12.75">
      <c r="B891" s="583"/>
      <c r="C891" s="583"/>
      <c r="D891" s="583"/>
      <c r="E891" s="583"/>
      <c r="F891" s="583"/>
      <c r="G891" s="583"/>
    </row>
    <row r="892" spans="2:7" ht="12.75">
      <c r="B892" s="583"/>
      <c r="C892" s="583"/>
      <c r="D892" s="583"/>
      <c r="E892" s="583"/>
      <c r="F892" s="583"/>
      <c r="G892" s="583"/>
    </row>
    <row r="893" spans="2:7" ht="12.75">
      <c r="B893" s="583"/>
      <c r="C893" s="583"/>
      <c r="D893" s="583"/>
      <c r="E893" s="583"/>
      <c r="F893" s="583"/>
      <c r="G893" s="583"/>
    </row>
    <row r="894" spans="2:7" ht="12.75">
      <c r="B894" s="583"/>
      <c r="C894" s="583"/>
      <c r="D894" s="583"/>
      <c r="E894" s="583"/>
      <c r="F894" s="583"/>
      <c r="G894" s="583"/>
    </row>
    <row r="895" spans="2:7" ht="12.75">
      <c r="B895" s="583"/>
      <c r="C895" s="583"/>
      <c r="D895" s="583"/>
      <c r="E895" s="583"/>
      <c r="F895" s="583"/>
      <c r="G895" s="583"/>
    </row>
    <row r="896" spans="2:7" ht="12.75">
      <c r="B896" s="583"/>
      <c r="C896" s="583"/>
      <c r="D896" s="583"/>
      <c r="E896" s="583"/>
      <c r="F896" s="583"/>
      <c r="G896" s="583"/>
    </row>
    <row r="897" spans="2:7" ht="12.75">
      <c r="B897" s="583"/>
      <c r="C897" s="583"/>
      <c r="D897" s="583"/>
      <c r="E897" s="583"/>
      <c r="F897" s="583"/>
      <c r="G897" s="583"/>
    </row>
    <row r="898" spans="2:7" ht="12.75">
      <c r="B898" s="583"/>
      <c r="C898" s="583"/>
      <c r="D898" s="583"/>
      <c r="E898" s="583"/>
      <c r="F898" s="583"/>
      <c r="G898" s="583"/>
    </row>
    <row r="899" spans="2:7" ht="12.75">
      <c r="B899" s="583"/>
      <c r="C899" s="583"/>
      <c r="D899" s="583"/>
      <c r="E899" s="583"/>
      <c r="F899" s="583"/>
      <c r="G899" s="583"/>
    </row>
    <row r="900" spans="2:7" ht="12.75">
      <c r="B900" s="583"/>
      <c r="C900" s="583"/>
      <c r="D900" s="583"/>
      <c r="E900" s="583"/>
      <c r="F900" s="583"/>
      <c r="G900" s="583"/>
    </row>
    <row r="901" spans="2:7" ht="12.75">
      <c r="B901" s="583"/>
      <c r="C901" s="583"/>
      <c r="D901" s="583"/>
      <c r="E901" s="583"/>
      <c r="F901" s="583"/>
      <c r="G901" s="583"/>
    </row>
    <row r="902" spans="2:7" ht="12.75">
      <c r="B902" s="583"/>
      <c r="C902" s="583"/>
      <c r="D902" s="583"/>
      <c r="E902" s="583"/>
      <c r="F902" s="583"/>
      <c r="G902" s="583"/>
    </row>
    <row r="903" spans="2:7" ht="12.75">
      <c r="B903" s="583"/>
      <c r="C903" s="583"/>
      <c r="D903" s="583"/>
      <c r="E903" s="583"/>
      <c r="F903" s="583"/>
      <c r="G903" s="583"/>
    </row>
    <row r="904" spans="2:7" ht="12.75">
      <c r="B904" s="583"/>
      <c r="C904" s="583"/>
      <c r="D904" s="583"/>
      <c r="E904" s="583"/>
      <c r="F904" s="583"/>
      <c r="G904" s="583"/>
    </row>
    <row r="905" spans="2:7" ht="12.75">
      <c r="B905" s="583"/>
      <c r="C905" s="583"/>
      <c r="D905" s="583"/>
      <c r="E905" s="583"/>
      <c r="F905" s="583"/>
      <c r="G905" s="583"/>
    </row>
    <row r="906" spans="2:7" ht="12.75">
      <c r="B906" s="583"/>
      <c r="C906" s="583"/>
      <c r="D906" s="583"/>
      <c r="E906" s="583"/>
      <c r="F906" s="583"/>
      <c r="G906" s="583"/>
    </row>
    <row r="907" spans="2:7" ht="12.75">
      <c r="B907" s="583"/>
      <c r="C907" s="583"/>
      <c r="D907" s="583"/>
      <c r="E907" s="583"/>
      <c r="F907" s="583"/>
      <c r="G907" s="583"/>
    </row>
    <row r="908" spans="2:7" ht="12.75">
      <c r="B908" s="583"/>
      <c r="C908" s="583"/>
      <c r="D908" s="583"/>
      <c r="E908" s="583"/>
      <c r="F908" s="583"/>
      <c r="G908" s="583"/>
    </row>
    <row r="909" spans="2:7" ht="12.75">
      <c r="B909" s="583"/>
      <c r="C909" s="583"/>
      <c r="D909" s="583"/>
      <c r="E909" s="583"/>
      <c r="F909" s="583"/>
      <c r="G909" s="583"/>
    </row>
    <row r="910" spans="2:7" ht="12.75">
      <c r="B910" s="583"/>
      <c r="C910" s="583"/>
      <c r="D910" s="583"/>
      <c r="E910" s="583"/>
      <c r="F910" s="583"/>
      <c r="G910" s="583"/>
    </row>
    <row r="911" spans="2:7" ht="12.75">
      <c r="B911" s="583"/>
      <c r="C911" s="583"/>
      <c r="D911" s="583"/>
      <c r="E911" s="583"/>
      <c r="F911" s="583"/>
      <c r="G911" s="583"/>
    </row>
    <row r="912" spans="2:7" ht="12.75">
      <c r="B912" s="583"/>
      <c r="C912" s="583"/>
      <c r="D912" s="583"/>
      <c r="E912" s="583"/>
      <c r="F912" s="583"/>
      <c r="G912" s="583"/>
    </row>
    <row r="913" spans="2:7" ht="12.75">
      <c r="B913" s="583"/>
      <c r="C913" s="583"/>
      <c r="D913" s="583"/>
      <c r="E913" s="583"/>
      <c r="F913" s="583"/>
      <c r="G913" s="583"/>
    </row>
    <row r="914" spans="2:7" ht="12.75">
      <c r="B914" s="583"/>
      <c r="C914" s="583"/>
      <c r="D914" s="583"/>
      <c r="E914" s="583"/>
      <c r="F914" s="583"/>
      <c r="G914" s="583"/>
    </row>
    <row r="915" spans="2:7" ht="12.75">
      <c r="B915" s="583"/>
      <c r="C915" s="583"/>
      <c r="D915" s="583"/>
      <c r="E915" s="583"/>
      <c r="F915" s="583"/>
      <c r="G915" s="583"/>
    </row>
    <row r="916" spans="2:7" ht="12.75">
      <c r="B916" s="583"/>
      <c r="C916" s="583"/>
      <c r="D916" s="583"/>
      <c r="E916" s="583"/>
      <c r="F916" s="583"/>
      <c r="G916" s="583"/>
    </row>
    <row r="917" spans="2:7" ht="12.75">
      <c r="B917" s="583"/>
      <c r="C917" s="583"/>
      <c r="D917" s="583"/>
      <c r="E917" s="583"/>
      <c r="F917" s="583"/>
      <c r="G917" s="583"/>
    </row>
    <row r="918" spans="2:7" ht="12.75">
      <c r="B918" s="583"/>
      <c r="C918" s="583"/>
      <c r="D918" s="583"/>
      <c r="E918" s="583"/>
      <c r="F918" s="583"/>
      <c r="G918" s="583"/>
    </row>
    <row r="919" spans="2:7" ht="12.75">
      <c r="B919" s="583"/>
      <c r="C919" s="583"/>
      <c r="D919" s="583"/>
      <c r="E919" s="583"/>
      <c r="F919" s="583"/>
      <c r="G919" s="583"/>
    </row>
    <row r="920" spans="2:7" ht="12.75">
      <c r="B920" s="583"/>
      <c r="C920" s="583"/>
      <c r="D920" s="583"/>
      <c r="E920" s="583"/>
      <c r="F920" s="583"/>
      <c r="G920" s="583"/>
    </row>
    <row r="921" spans="2:7" ht="12.75">
      <c r="B921" s="583"/>
      <c r="C921" s="583"/>
      <c r="D921" s="583"/>
      <c r="E921" s="583"/>
      <c r="F921" s="583"/>
      <c r="G921" s="583"/>
    </row>
    <row r="922" spans="2:7" ht="12.75">
      <c r="B922" s="583"/>
      <c r="C922" s="583"/>
      <c r="D922" s="583"/>
      <c r="E922" s="583"/>
      <c r="F922" s="583"/>
      <c r="G922" s="583"/>
    </row>
    <row r="923" spans="2:7" ht="12.75">
      <c r="B923" s="583"/>
      <c r="C923" s="583"/>
      <c r="D923" s="583"/>
      <c r="E923" s="583"/>
      <c r="F923" s="583"/>
      <c r="G923" s="583"/>
    </row>
    <row r="924" spans="2:7" ht="12.75">
      <c r="B924" s="583"/>
      <c r="C924" s="583"/>
      <c r="D924" s="583"/>
      <c r="E924" s="583"/>
      <c r="F924" s="583"/>
      <c r="G924" s="583"/>
    </row>
    <row r="925" spans="2:7" ht="12.75">
      <c r="B925" s="583"/>
      <c r="C925" s="583"/>
      <c r="D925" s="583"/>
      <c r="E925" s="583"/>
      <c r="F925" s="583"/>
      <c r="G925" s="583"/>
    </row>
    <row r="926" spans="2:7" ht="12.75">
      <c r="B926" s="583"/>
      <c r="C926" s="583"/>
      <c r="D926" s="583"/>
      <c r="E926" s="583"/>
      <c r="F926" s="583"/>
      <c r="G926" s="583"/>
    </row>
    <row r="927" spans="2:7" ht="12.75">
      <c r="B927" s="583"/>
      <c r="C927" s="583"/>
      <c r="D927" s="583"/>
      <c r="E927" s="583"/>
      <c r="F927" s="583"/>
      <c r="G927" s="583"/>
    </row>
    <row r="928" spans="2:7" ht="12.75">
      <c r="B928" s="583"/>
      <c r="C928" s="583"/>
      <c r="D928" s="583"/>
      <c r="E928" s="583"/>
      <c r="F928" s="583"/>
      <c r="G928" s="583"/>
    </row>
    <row r="929" spans="2:7" ht="12.75">
      <c r="B929" s="583"/>
      <c r="C929" s="583"/>
      <c r="D929" s="583"/>
      <c r="E929" s="583"/>
      <c r="F929" s="583"/>
      <c r="G929" s="583"/>
    </row>
    <row r="930" spans="2:7" ht="12.75">
      <c r="B930" s="583"/>
      <c r="C930" s="583"/>
      <c r="D930" s="583"/>
      <c r="E930" s="583"/>
      <c r="F930" s="583"/>
      <c r="G930" s="583"/>
    </row>
    <row r="931" spans="2:7" ht="12.75">
      <c r="B931" s="583"/>
      <c r="C931" s="583"/>
      <c r="D931" s="583"/>
      <c r="E931" s="583"/>
      <c r="F931" s="583"/>
      <c r="G931" s="583"/>
    </row>
    <row r="932" spans="2:7" ht="12.75">
      <c r="B932" s="583"/>
      <c r="C932" s="583"/>
      <c r="D932" s="583"/>
      <c r="E932" s="583"/>
      <c r="F932" s="583"/>
      <c r="G932" s="583"/>
    </row>
    <row r="933" spans="2:7" ht="12.75">
      <c r="B933" s="583"/>
      <c r="C933" s="583"/>
      <c r="D933" s="583"/>
      <c r="E933" s="583"/>
      <c r="F933" s="583"/>
      <c r="G933" s="583"/>
    </row>
    <row r="934" spans="2:7" ht="12.75">
      <c r="B934" s="583"/>
      <c r="C934" s="583"/>
      <c r="D934" s="583"/>
      <c r="E934" s="583"/>
      <c r="F934" s="583"/>
      <c r="G934" s="583"/>
    </row>
    <row r="935" spans="2:7" ht="12.75">
      <c r="B935" s="583"/>
      <c r="C935" s="583"/>
      <c r="D935" s="583"/>
      <c r="E935" s="583"/>
      <c r="F935" s="583"/>
      <c r="G935" s="583"/>
    </row>
    <row r="936" spans="2:7" ht="12.75">
      <c r="B936" s="583"/>
      <c r="C936" s="583"/>
      <c r="D936" s="583"/>
      <c r="E936" s="583"/>
      <c r="F936" s="583"/>
      <c r="G936" s="583"/>
    </row>
    <row r="937" spans="2:7" ht="12.75">
      <c r="B937" s="583"/>
      <c r="C937" s="583"/>
      <c r="D937" s="583"/>
      <c r="E937" s="583"/>
      <c r="F937" s="583"/>
      <c r="G937" s="583"/>
    </row>
    <row r="938" spans="2:7" ht="12.75">
      <c r="B938" s="583"/>
      <c r="C938" s="583"/>
      <c r="D938" s="583"/>
      <c r="E938" s="583"/>
      <c r="F938" s="583"/>
      <c r="G938" s="583"/>
    </row>
    <row r="939" spans="2:7" ht="12.75">
      <c r="B939" s="583"/>
      <c r="C939" s="583"/>
      <c r="D939" s="583"/>
      <c r="E939" s="583"/>
      <c r="F939" s="583"/>
      <c r="G939" s="583"/>
    </row>
    <row r="940" spans="2:7" ht="12.75">
      <c r="B940" s="583"/>
      <c r="C940" s="583"/>
      <c r="D940" s="583"/>
      <c r="E940" s="583"/>
      <c r="F940" s="583"/>
      <c r="G940" s="583"/>
    </row>
    <row r="941" spans="2:7" ht="12.75">
      <c r="B941" s="583"/>
      <c r="C941" s="583"/>
      <c r="D941" s="583"/>
      <c r="E941" s="583"/>
      <c r="F941" s="583"/>
      <c r="G941" s="583"/>
    </row>
    <row r="942" spans="2:7" ht="12.75">
      <c r="B942" s="583"/>
      <c r="C942" s="583"/>
      <c r="D942" s="583"/>
      <c r="E942" s="583"/>
      <c r="F942" s="583"/>
      <c r="G942" s="583"/>
    </row>
    <row r="943" spans="2:7" ht="12.75">
      <c r="B943" s="583"/>
      <c r="C943" s="583"/>
      <c r="D943" s="583"/>
      <c r="E943" s="583"/>
      <c r="F943" s="583"/>
      <c r="G943" s="583"/>
    </row>
    <row r="944" spans="2:7" ht="12.75">
      <c r="B944" s="583"/>
      <c r="C944" s="583"/>
      <c r="D944" s="583"/>
      <c r="E944" s="583"/>
      <c r="F944" s="583"/>
      <c r="G944" s="583"/>
    </row>
    <row r="945" spans="2:7" ht="12.75">
      <c r="B945" s="583"/>
      <c r="C945" s="583"/>
      <c r="D945" s="583"/>
      <c r="E945" s="583"/>
      <c r="F945" s="583"/>
      <c r="G945" s="583"/>
    </row>
    <row r="946" spans="2:7" ht="12.75">
      <c r="B946" s="583"/>
      <c r="C946" s="583"/>
      <c r="D946" s="583"/>
      <c r="E946" s="583"/>
      <c r="F946" s="583"/>
      <c r="G946" s="583"/>
    </row>
    <row r="947" spans="2:7" ht="12.75">
      <c r="B947" s="583"/>
      <c r="C947" s="583"/>
      <c r="D947" s="583"/>
      <c r="E947" s="583"/>
      <c r="F947" s="583"/>
      <c r="G947" s="583"/>
    </row>
    <row r="948" spans="2:7" ht="12.75">
      <c r="B948" s="583"/>
      <c r="C948" s="583"/>
      <c r="D948" s="583"/>
      <c r="E948" s="583"/>
      <c r="F948" s="583"/>
      <c r="G948" s="583"/>
    </row>
    <row r="949" spans="2:7" ht="12.75">
      <c r="B949" s="583"/>
      <c r="C949" s="583"/>
      <c r="D949" s="583"/>
      <c r="E949" s="583"/>
      <c r="F949" s="583"/>
      <c r="G949" s="583"/>
    </row>
    <row r="950" spans="2:7" ht="12.75">
      <c r="B950" s="583"/>
      <c r="C950" s="583"/>
      <c r="D950" s="583"/>
      <c r="E950" s="583"/>
      <c r="F950" s="583"/>
      <c r="G950" s="583"/>
    </row>
    <row r="951" spans="2:7" ht="12.75">
      <c r="B951" s="583"/>
      <c r="C951" s="583"/>
      <c r="D951" s="583"/>
      <c r="E951" s="583"/>
      <c r="F951" s="583"/>
      <c r="G951" s="583"/>
    </row>
    <row r="952" spans="2:7" ht="12.75">
      <c r="B952" s="583"/>
      <c r="C952" s="583"/>
      <c r="D952" s="583"/>
      <c r="E952" s="583"/>
      <c r="F952" s="583"/>
      <c r="G952" s="583"/>
    </row>
    <row r="953" spans="2:7" ht="12.75">
      <c r="B953" s="583"/>
      <c r="C953" s="583"/>
      <c r="D953" s="583"/>
      <c r="E953" s="583"/>
      <c r="F953" s="583"/>
      <c r="G953" s="583"/>
    </row>
    <row r="954" spans="2:7" ht="12.75">
      <c r="B954" s="583"/>
      <c r="C954" s="583"/>
      <c r="D954" s="583"/>
      <c r="E954" s="583"/>
      <c r="F954" s="583"/>
      <c r="G954" s="583"/>
    </row>
    <row r="955" spans="2:7" ht="12.75">
      <c r="B955" s="583"/>
      <c r="C955" s="583"/>
      <c r="D955" s="583"/>
      <c r="E955" s="583"/>
      <c r="F955" s="583"/>
      <c r="G955" s="583"/>
    </row>
    <row r="956" spans="2:7" ht="12.75">
      <c r="B956" s="583"/>
      <c r="C956" s="583"/>
      <c r="D956" s="583"/>
      <c r="E956" s="583"/>
      <c r="F956" s="583"/>
      <c r="G956" s="583"/>
    </row>
    <row r="957" spans="2:7" ht="12.75">
      <c r="B957" s="583"/>
      <c r="C957" s="583"/>
      <c r="D957" s="583"/>
      <c r="E957" s="583"/>
      <c r="F957" s="583"/>
      <c r="G957" s="583"/>
    </row>
    <row r="958" spans="2:7" ht="12.75">
      <c r="B958" s="583"/>
      <c r="C958" s="583"/>
      <c r="D958" s="583"/>
      <c r="E958" s="583"/>
      <c r="F958" s="583"/>
      <c r="G958" s="583"/>
    </row>
    <row r="959" spans="2:7" ht="12.75">
      <c r="B959" s="583"/>
      <c r="C959" s="583"/>
      <c r="D959" s="583"/>
      <c r="E959" s="583"/>
      <c r="F959" s="583"/>
      <c r="G959" s="583"/>
    </row>
    <row r="960" spans="2:7" ht="12.75">
      <c r="B960" s="583"/>
      <c r="C960" s="583"/>
      <c r="D960" s="583"/>
      <c r="E960" s="583"/>
      <c r="F960" s="583"/>
      <c r="G960" s="583"/>
    </row>
    <row r="961" spans="2:7" ht="12.75">
      <c r="B961" s="583"/>
      <c r="C961" s="583"/>
      <c r="D961" s="583"/>
      <c r="E961" s="583"/>
      <c r="F961" s="583"/>
      <c r="G961" s="583"/>
    </row>
    <row r="962" spans="2:7" ht="12.75">
      <c r="B962" s="583"/>
      <c r="C962" s="583"/>
      <c r="D962" s="583"/>
      <c r="E962" s="583"/>
      <c r="F962" s="583"/>
      <c r="G962" s="583"/>
    </row>
    <row r="963" spans="2:7" ht="12.75">
      <c r="B963" s="583"/>
      <c r="C963" s="583"/>
      <c r="D963" s="583"/>
      <c r="E963" s="583"/>
      <c r="F963" s="583"/>
      <c r="G963" s="583"/>
    </row>
    <row r="964" spans="2:7" ht="12.75">
      <c r="B964" s="583"/>
      <c r="C964" s="583"/>
      <c r="D964" s="583"/>
      <c r="E964" s="583"/>
      <c r="F964" s="583"/>
      <c r="G964" s="583"/>
    </row>
    <row r="965" spans="2:7" ht="12.75">
      <c r="B965" s="583"/>
      <c r="C965" s="583"/>
      <c r="D965" s="583"/>
      <c r="E965" s="583"/>
      <c r="F965" s="583"/>
      <c r="G965" s="583"/>
    </row>
    <row r="966" spans="2:7" ht="12.75">
      <c r="B966" s="583"/>
      <c r="C966" s="583"/>
      <c r="D966" s="583"/>
      <c r="E966" s="583"/>
      <c r="F966" s="583"/>
      <c r="G966" s="583"/>
    </row>
    <row r="967" spans="2:7" ht="12.75">
      <c r="B967" s="583"/>
      <c r="C967" s="583"/>
      <c r="D967" s="583"/>
      <c r="E967" s="583"/>
      <c r="F967" s="583"/>
      <c r="G967" s="583"/>
    </row>
    <row r="968" spans="2:7" ht="12.75">
      <c r="B968" s="583"/>
      <c r="C968" s="583"/>
      <c r="D968" s="583"/>
      <c r="E968" s="583"/>
      <c r="F968" s="583"/>
      <c r="G968" s="583"/>
    </row>
    <row r="969" spans="2:7" ht="12.75">
      <c r="B969" s="583"/>
      <c r="C969" s="583"/>
      <c r="D969" s="583"/>
      <c r="E969" s="583"/>
      <c r="F969" s="583"/>
      <c r="G969" s="583"/>
    </row>
    <row r="970" spans="2:7" ht="12.75">
      <c r="B970" s="583"/>
      <c r="C970" s="583"/>
      <c r="D970" s="583"/>
      <c r="E970" s="583"/>
      <c r="F970" s="583"/>
      <c r="G970" s="583"/>
    </row>
    <row r="971" spans="2:7" ht="12.75">
      <c r="B971" s="583"/>
      <c r="C971" s="583"/>
      <c r="D971" s="583"/>
      <c r="E971" s="583"/>
      <c r="F971" s="583"/>
      <c r="G971" s="583"/>
    </row>
    <row r="972" spans="2:7" ht="12.75">
      <c r="B972" s="583"/>
      <c r="C972" s="583"/>
      <c r="D972" s="583"/>
      <c r="E972" s="583"/>
      <c r="F972" s="583"/>
      <c r="G972" s="583"/>
    </row>
    <row r="973" spans="2:7" ht="12.75">
      <c r="B973" s="583"/>
      <c r="C973" s="583"/>
      <c r="D973" s="583"/>
      <c r="E973" s="583"/>
      <c r="F973" s="583"/>
      <c r="G973" s="583"/>
    </row>
    <row r="974" spans="2:7" ht="12.75">
      <c r="B974" s="583"/>
      <c r="C974" s="583"/>
      <c r="D974" s="583"/>
      <c r="E974" s="583"/>
      <c r="F974" s="583"/>
      <c r="G974" s="583"/>
    </row>
    <row r="975" spans="2:7" ht="12.75">
      <c r="B975" s="583"/>
      <c r="C975" s="583"/>
      <c r="D975" s="583"/>
      <c r="E975" s="583"/>
      <c r="F975" s="583"/>
      <c r="G975" s="583"/>
    </row>
    <row r="976" spans="2:7" ht="12.75">
      <c r="B976" s="583"/>
      <c r="C976" s="583"/>
      <c r="D976" s="583"/>
      <c r="E976" s="583"/>
      <c r="F976" s="583"/>
      <c r="G976" s="583"/>
    </row>
    <row r="977" spans="2:7" ht="12.75">
      <c r="B977" s="583"/>
      <c r="C977" s="583"/>
      <c r="D977" s="583"/>
      <c r="E977" s="583"/>
      <c r="F977" s="583"/>
      <c r="G977" s="583"/>
    </row>
    <row r="978" spans="2:7" ht="12.75">
      <c r="B978" s="583"/>
      <c r="C978" s="583"/>
      <c r="D978" s="583"/>
      <c r="E978" s="583"/>
      <c r="F978" s="583"/>
      <c r="G978" s="583"/>
    </row>
    <row r="979" spans="2:7" ht="12.75">
      <c r="B979" s="583"/>
      <c r="C979" s="583"/>
      <c r="D979" s="583"/>
      <c r="E979" s="583"/>
      <c r="F979" s="583"/>
      <c r="G979" s="583"/>
    </row>
    <row r="980" spans="2:7" ht="12.75">
      <c r="B980" s="583"/>
      <c r="C980" s="583"/>
      <c r="D980" s="583"/>
      <c r="E980" s="583"/>
      <c r="F980" s="583"/>
      <c r="G980" s="583"/>
    </row>
    <row r="981" spans="2:7" ht="12.75">
      <c r="B981" s="583"/>
      <c r="C981" s="583"/>
      <c r="D981" s="583"/>
      <c r="E981" s="583"/>
      <c r="F981" s="583"/>
      <c r="G981" s="583"/>
    </row>
    <row r="982" spans="2:7" ht="12.75">
      <c r="B982" s="583"/>
      <c r="C982" s="583"/>
      <c r="D982" s="583"/>
      <c r="E982" s="583"/>
      <c r="F982" s="583"/>
      <c r="G982" s="583"/>
    </row>
    <row r="983" spans="2:7" ht="12.75">
      <c r="B983" s="583"/>
      <c r="C983" s="583"/>
      <c r="D983" s="583"/>
      <c r="E983" s="583"/>
      <c r="F983" s="583"/>
      <c r="G983" s="583"/>
    </row>
    <row r="984" spans="2:7" ht="12.75">
      <c r="B984" s="583"/>
      <c r="C984" s="583"/>
      <c r="D984" s="583"/>
      <c r="E984" s="583"/>
      <c r="F984" s="583"/>
      <c r="G984" s="583"/>
    </row>
    <row r="985" spans="2:7" ht="12.75">
      <c r="B985" s="583"/>
      <c r="C985" s="583"/>
      <c r="D985" s="583"/>
      <c r="E985" s="583"/>
      <c r="F985" s="583"/>
      <c r="G985" s="583"/>
    </row>
    <row r="986" spans="2:7" ht="12.75">
      <c r="B986" s="583"/>
      <c r="C986" s="583"/>
      <c r="D986" s="583"/>
      <c r="E986" s="583"/>
      <c r="F986" s="583"/>
      <c r="G986" s="583"/>
    </row>
    <row r="987" spans="2:7" ht="12.75">
      <c r="B987" s="583"/>
      <c r="C987" s="583"/>
      <c r="D987" s="583"/>
      <c r="E987" s="583"/>
      <c r="F987" s="583"/>
      <c r="G987" s="583"/>
    </row>
    <row r="988" spans="2:7" ht="12.75">
      <c r="B988" s="583"/>
      <c r="C988" s="583"/>
      <c r="D988" s="583"/>
      <c r="E988" s="583"/>
      <c r="F988" s="583"/>
      <c r="G988" s="583"/>
    </row>
    <row r="989" spans="2:7" ht="12.75">
      <c r="B989" s="583"/>
      <c r="C989" s="583"/>
      <c r="D989" s="583"/>
      <c r="E989" s="583"/>
      <c r="F989" s="583"/>
      <c r="G989" s="583"/>
    </row>
    <row r="990" spans="2:7" ht="12.75">
      <c r="B990" s="583"/>
      <c r="C990" s="583"/>
      <c r="D990" s="583"/>
      <c r="E990" s="583"/>
      <c r="F990" s="583"/>
      <c r="G990" s="583"/>
    </row>
    <row r="991" spans="2:7" ht="12.75">
      <c r="B991" s="583"/>
      <c r="C991" s="583"/>
      <c r="D991" s="583"/>
      <c r="E991" s="583"/>
      <c r="F991" s="583"/>
      <c r="G991" s="583"/>
    </row>
    <row r="992" spans="2:7" ht="12.75">
      <c r="B992" s="583"/>
      <c r="C992" s="583"/>
      <c r="D992" s="583"/>
      <c r="E992" s="583"/>
      <c r="F992" s="583"/>
      <c r="G992" s="583"/>
    </row>
    <row r="993" spans="2:7" ht="12.75">
      <c r="B993" s="583"/>
      <c r="C993" s="583"/>
      <c r="D993" s="583"/>
      <c r="E993" s="583"/>
      <c r="F993" s="583"/>
      <c r="G993" s="583"/>
    </row>
    <row r="994" spans="2:7" ht="12.75">
      <c r="B994" s="583"/>
      <c r="C994" s="583"/>
      <c r="D994" s="583"/>
      <c r="E994" s="583"/>
      <c r="F994" s="583"/>
      <c r="G994" s="583"/>
    </row>
    <row r="995" spans="2:7" ht="12.75">
      <c r="B995" s="583"/>
      <c r="C995" s="583"/>
      <c r="D995" s="583"/>
      <c r="E995" s="583"/>
      <c r="F995" s="583"/>
      <c r="G995" s="583"/>
    </row>
    <row r="996" spans="2:7" ht="12.75">
      <c r="B996" s="583"/>
      <c r="C996" s="583"/>
      <c r="D996" s="583"/>
      <c r="E996" s="583"/>
      <c r="F996" s="583"/>
      <c r="G996" s="583"/>
    </row>
    <row r="997" spans="2:7" ht="12.75">
      <c r="B997" s="583"/>
      <c r="C997" s="583"/>
      <c r="D997" s="583"/>
      <c r="E997" s="583"/>
      <c r="F997" s="583"/>
      <c r="G997" s="583"/>
    </row>
    <row r="998" spans="2:7" ht="12.75">
      <c r="B998" s="583"/>
      <c r="C998" s="583"/>
      <c r="D998" s="583"/>
      <c r="E998" s="583"/>
      <c r="F998" s="583"/>
      <c r="G998" s="583"/>
    </row>
    <row r="999" spans="2:7" ht="12.75">
      <c r="B999" s="583"/>
      <c r="C999" s="583"/>
      <c r="D999" s="583"/>
      <c r="E999" s="583"/>
      <c r="F999" s="583"/>
      <c r="G999" s="583"/>
    </row>
    <row r="1000" spans="2:7" ht="12.75">
      <c r="B1000" s="583"/>
      <c r="C1000" s="583"/>
      <c r="D1000" s="583"/>
      <c r="E1000" s="583"/>
      <c r="F1000" s="583"/>
      <c r="G1000" s="583"/>
    </row>
    <row r="1001" spans="2:7" ht="12.75">
      <c r="B1001" s="583"/>
      <c r="C1001" s="583"/>
      <c r="D1001" s="583"/>
      <c r="E1001" s="583"/>
      <c r="F1001" s="583"/>
      <c r="G1001" s="583"/>
    </row>
    <row r="1002" spans="2:7" ht="12.75">
      <c r="B1002" s="583"/>
      <c r="C1002" s="583"/>
      <c r="D1002" s="583"/>
      <c r="E1002" s="583"/>
      <c r="F1002" s="583"/>
      <c r="G1002" s="583"/>
    </row>
    <row r="1003" spans="2:7" ht="12.75">
      <c r="B1003" s="583"/>
      <c r="C1003" s="583"/>
      <c r="D1003" s="583"/>
      <c r="E1003" s="583"/>
      <c r="F1003" s="583"/>
      <c r="G1003" s="583"/>
    </row>
    <row r="1004" spans="2:7" ht="12.75">
      <c r="B1004" s="583"/>
      <c r="C1004" s="583"/>
      <c r="D1004" s="583"/>
      <c r="E1004" s="583"/>
      <c r="F1004" s="583"/>
      <c r="G1004" s="583"/>
    </row>
    <row r="1005" spans="2:7" ht="12.75">
      <c r="B1005" s="583"/>
      <c r="C1005" s="583"/>
      <c r="D1005" s="583"/>
      <c r="E1005" s="583"/>
      <c r="F1005" s="583"/>
      <c r="G1005" s="583"/>
    </row>
    <row r="1006" spans="2:7" ht="12.75">
      <c r="B1006" s="583"/>
      <c r="C1006" s="583"/>
      <c r="D1006" s="583"/>
      <c r="E1006" s="583"/>
      <c r="F1006" s="583"/>
      <c r="G1006" s="583"/>
    </row>
    <row r="1007" spans="2:7" ht="12.75">
      <c r="B1007" s="583"/>
      <c r="C1007" s="583"/>
      <c r="D1007" s="583"/>
      <c r="E1007" s="583"/>
      <c r="F1007" s="583"/>
      <c r="G1007" s="583"/>
    </row>
    <row r="1008" spans="2:7" ht="12.75">
      <c r="B1008" s="583"/>
      <c r="C1008" s="583"/>
      <c r="D1008" s="583"/>
      <c r="E1008" s="583"/>
      <c r="F1008" s="583"/>
      <c r="G1008" s="583"/>
    </row>
    <row r="1009" spans="2:7" ht="12.75">
      <c r="B1009" s="583"/>
      <c r="C1009" s="583"/>
      <c r="D1009" s="583"/>
      <c r="E1009" s="583"/>
      <c r="F1009" s="583"/>
      <c r="G1009" s="583"/>
    </row>
    <row r="1010" spans="2:7" ht="12.75">
      <c r="B1010" s="583"/>
      <c r="C1010" s="583"/>
      <c r="D1010" s="583"/>
      <c r="E1010" s="583"/>
      <c r="F1010" s="583"/>
      <c r="G1010" s="583"/>
    </row>
    <row r="1011" spans="2:7" ht="12.75">
      <c r="B1011" s="583"/>
      <c r="C1011" s="583"/>
      <c r="D1011" s="583"/>
      <c r="E1011" s="583"/>
      <c r="F1011" s="583"/>
      <c r="G1011" s="583"/>
    </row>
    <row r="1012" spans="2:7" ht="12.75">
      <c r="B1012" s="583"/>
      <c r="C1012" s="583"/>
      <c r="D1012" s="583"/>
      <c r="E1012" s="583"/>
      <c r="F1012" s="583"/>
      <c r="G1012" s="583"/>
    </row>
    <row r="1013" spans="2:7" ht="12.75">
      <c r="B1013" s="583"/>
      <c r="C1013" s="583"/>
      <c r="D1013" s="583"/>
      <c r="E1013" s="583"/>
      <c r="F1013" s="583"/>
      <c r="G1013" s="583"/>
    </row>
    <row r="1014" spans="2:7" ht="12.75">
      <c r="B1014" s="583"/>
      <c r="C1014" s="583"/>
      <c r="D1014" s="583"/>
      <c r="E1014" s="583"/>
      <c r="F1014" s="583"/>
      <c r="G1014" s="583"/>
    </row>
    <row r="1015" spans="2:7" ht="12.75">
      <c r="B1015" s="583"/>
      <c r="C1015" s="583"/>
      <c r="D1015" s="583"/>
      <c r="E1015" s="583"/>
      <c r="F1015" s="583"/>
      <c r="G1015" s="583"/>
    </row>
    <row r="1016" spans="2:7" ht="12.75">
      <c r="B1016" s="583"/>
      <c r="C1016" s="583"/>
      <c r="D1016" s="583"/>
      <c r="E1016" s="583"/>
      <c r="F1016" s="583"/>
      <c r="G1016" s="583"/>
    </row>
    <row r="1017" spans="2:7" ht="12.75">
      <c r="B1017" s="583"/>
      <c r="C1017" s="583"/>
      <c r="D1017" s="583"/>
      <c r="E1017" s="583"/>
      <c r="F1017" s="583"/>
      <c r="G1017" s="583"/>
    </row>
    <row r="1018" spans="2:7" ht="12.75">
      <c r="B1018" s="583"/>
      <c r="C1018" s="583"/>
      <c r="D1018" s="583"/>
      <c r="E1018" s="583"/>
      <c r="F1018" s="583"/>
      <c r="G1018" s="583"/>
    </row>
    <row r="1019" spans="2:7" ht="12.75">
      <c r="B1019" s="583"/>
      <c r="C1019" s="583"/>
      <c r="D1019" s="583"/>
      <c r="E1019" s="583"/>
      <c r="F1019" s="583"/>
      <c r="G1019" s="583"/>
    </row>
    <row r="1020" spans="2:7" ht="12.75">
      <c r="B1020" s="583"/>
      <c r="C1020" s="583"/>
      <c r="D1020" s="583"/>
      <c r="E1020" s="583"/>
      <c r="F1020" s="583"/>
      <c r="G1020" s="583"/>
    </row>
    <row r="1021" spans="2:7" ht="12.75">
      <c r="B1021" s="583"/>
      <c r="C1021" s="583"/>
      <c r="D1021" s="583"/>
      <c r="E1021" s="583"/>
      <c r="F1021" s="583"/>
      <c r="G1021" s="583"/>
    </row>
    <row r="1022" spans="2:7" ht="12.75">
      <c r="B1022" s="583"/>
      <c r="C1022" s="583"/>
      <c r="D1022" s="583"/>
      <c r="E1022" s="583"/>
      <c r="F1022" s="583"/>
      <c r="G1022" s="583"/>
    </row>
    <row r="1023" spans="2:7" ht="12.75">
      <c r="B1023" s="583"/>
      <c r="C1023" s="583"/>
      <c r="D1023" s="583"/>
      <c r="E1023" s="583"/>
      <c r="F1023" s="583"/>
      <c r="G1023" s="583"/>
    </row>
    <row r="1024" spans="2:7" ht="12.75">
      <c r="B1024" s="583"/>
      <c r="C1024" s="583"/>
      <c r="D1024" s="583"/>
      <c r="E1024" s="583"/>
      <c r="F1024" s="583"/>
      <c r="G1024" s="583"/>
    </row>
    <row r="1025" spans="2:7" ht="12.75">
      <c r="B1025" s="583"/>
      <c r="C1025" s="583"/>
      <c r="D1025" s="583"/>
      <c r="E1025" s="583"/>
      <c r="F1025" s="583"/>
      <c r="G1025" s="583"/>
    </row>
    <row r="1026" spans="2:7" ht="12.75">
      <c r="B1026" s="583"/>
      <c r="C1026" s="583"/>
      <c r="D1026" s="583"/>
      <c r="E1026" s="583"/>
      <c r="F1026" s="583"/>
      <c r="G1026" s="583"/>
    </row>
    <row r="1027" spans="2:7" ht="12.75">
      <c r="B1027" s="583"/>
      <c r="C1027" s="583"/>
      <c r="D1027" s="583"/>
      <c r="E1027" s="583"/>
      <c r="F1027" s="583"/>
      <c r="G1027" s="583"/>
    </row>
    <row r="1028" spans="2:7" ht="12.75">
      <c r="B1028" s="583"/>
      <c r="C1028" s="583"/>
      <c r="D1028" s="583"/>
      <c r="E1028" s="583"/>
      <c r="F1028" s="583"/>
      <c r="G1028" s="583"/>
    </row>
    <row r="1029" spans="2:7" ht="12.75">
      <c r="B1029" s="583"/>
      <c r="C1029" s="583"/>
      <c r="D1029" s="583"/>
      <c r="E1029" s="583"/>
      <c r="F1029" s="583"/>
      <c r="G1029" s="583"/>
    </row>
    <row r="1030" spans="2:7" ht="12.75">
      <c r="B1030" s="583"/>
      <c r="C1030" s="583"/>
      <c r="D1030" s="583"/>
      <c r="E1030" s="583"/>
      <c r="F1030" s="583"/>
      <c r="G1030" s="583"/>
    </row>
    <row r="1031" spans="2:7" ht="12.75">
      <c r="B1031" s="583"/>
      <c r="C1031" s="583"/>
      <c r="D1031" s="583"/>
      <c r="E1031" s="583"/>
      <c r="F1031" s="583"/>
      <c r="G1031" s="583"/>
    </row>
    <row r="1032" spans="2:7" ht="12.75">
      <c r="B1032" s="583"/>
      <c r="C1032" s="583"/>
      <c r="D1032" s="583"/>
      <c r="E1032" s="583"/>
      <c r="F1032" s="583"/>
      <c r="G1032" s="583"/>
    </row>
    <row r="1033" spans="2:7" ht="12.75">
      <c r="B1033" s="583"/>
      <c r="C1033" s="583"/>
      <c r="D1033" s="583"/>
      <c r="E1033" s="583"/>
      <c r="F1033" s="583"/>
      <c r="G1033" s="583"/>
    </row>
    <row r="1034" spans="2:7" ht="12.75">
      <c r="B1034" s="583"/>
      <c r="C1034" s="583"/>
      <c r="D1034" s="583"/>
      <c r="E1034" s="583"/>
      <c r="F1034" s="583"/>
      <c r="G1034" s="583"/>
    </row>
    <row r="1035" spans="2:7" ht="12.75">
      <c r="B1035" s="583"/>
      <c r="C1035" s="583"/>
      <c r="D1035" s="583"/>
      <c r="E1035" s="583"/>
      <c r="F1035" s="583"/>
      <c r="G1035" s="583"/>
    </row>
    <row r="1036" spans="2:7" ht="12.75">
      <c r="B1036" s="583"/>
      <c r="C1036" s="583"/>
      <c r="D1036" s="583"/>
      <c r="E1036" s="583"/>
      <c r="F1036" s="583"/>
      <c r="G1036" s="583"/>
    </row>
    <row r="1037" spans="2:7" ht="12.75">
      <c r="B1037" s="583"/>
      <c r="C1037" s="583"/>
      <c r="D1037" s="583"/>
      <c r="E1037" s="583"/>
      <c r="F1037" s="583"/>
      <c r="G1037" s="583"/>
    </row>
    <row r="1038" spans="2:7" ht="12.75">
      <c r="B1038" s="583"/>
      <c r="C1038" s="583"/>
      <c r="D1038" s="583"/>
      <c r="E1038" s="583"/>
      <c r="F1038" s="583"/>
      <c r="G1038" s="583"/>
    </row>
    <row r="1039" spans="2:7" ht="12.75">
      <c r="B1039" s="583"/>
      <c r="C1039" s="583"/>
      <c r="D1039" s="583"/>
      <c r="E1039" s="583"/>
      <c r="F1039" s="583"/>
      <c r="G1039" s="583"/>
    </row>
    <row r="1040" spans="2:7" ht="12.75">
      <c r="B1040" s="583"/>
      <c r="C1040" s="583"/>
      <c r="D1040" s="583"/>
      <c r="E1040" s="583"/>
      <c r="F1040" s="583"/>
      <c r="G1040" s="583"/>
    </row>
    <row r="1041" spans="2:7" ht="12.75">
      <c r="B1041" s="583"/>
      <c r="C1041" s="583"/>
      <c r="D1041" s="583"/>
      <c r="E1041" s="583"/>
      <c r="F1041" s="583"/>
      <c r="G1041" s="583"/>
    </row>
    <row r="1042" spans="2:7" ht="12.75">
      <c r="B1042" s="583"/>
      <c r="C1042" s="583"/>
      <c r="D1042" s="583"/>
      <c r="E1042" s="583"/>
      <c r="F1042" s="583"/>
      <c r="G1042" s="583"/>
    </row>
    <row r="1043" spans="2:7" ht="12.75">
      <c r="B1043" s="583"/>
      <c r="C1043" s="583"/>
      <c r="D1043" s="583"/>
      <c r="E1043" s="583"/>
      <c r="F1043" s="583"/>
      <c r="G1043" s="583"/>
    </row>
    <row r="1044" spans="2:7" ht="12.75">
      <c r="B1044" s="583"/>
      <c r="C1044" s="583"/>
      <c r="D1044" s="583"/>
      <c r="E1044" s="583"/>
      <c r="F1044" s="583"/>
      <c r="G1044" s="583"/>
    </row>
    <row r="1045" spans="2:7" ht="12.75">
      <c r="B1045" s="583"/>
      <c r="C1045" s="583"/>
      <c r="D1045" s="583"/>
      <c r="E1045" s="583"/>
      <c r="F1045" s="583"/>
      <c r="G1045" s="583"/>
    </row>
    <row r="1046" spans="2:7" ht="12.75">
      <c r="B1046" s="583"/>
      <c r="C1046" s="583"/>
      <c r="D1046" s="583"/>
      <c r="E1046" s="583"/>
      <c r="F1046" s="583"/>
      <c r="G1046" s="583"/>
    </row>
    <row r="1047" spans="2:7" ht="12.75">
      <c r="B1047" s="583"/>
      <c r="C1047" s="583"/>
      <c r="D1047" s="583"/>
      <c r="E1047" s="583"/>
      <c r="F1047" s="583"/>
      <c r="G1047" s="583"/>
    </row>
    <row r="1048" spans="2:7" ht="12.75">
      <c r="B1048" s="583"/>
      <c r="C1048" s="583"/>
      <c r="D1048" s="583"/>
      <c r="E1048" s="583"/>
      <c r="F1048" s="583"/>
      <c r="G1048" s="583"/>
    </row>
    <row r="1049" spans="2:7" ht="12.75">
      <c r="B1049" s="583"/>
      <c r="C1049" s="583"/>
      <c r="D1049" s="583"/>
      <c r="E1049" s="583"/>
      <c r="F1049" s="583"/>
      <c r="G1049" s="583"/>
    </row>
    <row r="1050" spans="2:7" ht="12.75">
      <c r="B1050" s="583"/>
      <c r="C1050" s="583"/>
      <c r="D1050" s="583"/>
      <c r="E1050" s="583"/>
      <c r="F1050" s="583"/>
      <c r="G1050" s="583"/>
    </row>
    <row r="1051" spans="2:7" ht="12.75">
      <c r="B1051" s="583"/>
      <c r="C1051" s="583"/>
      <c r="D1051" s="583"/>
      <c r="E1051" s="583"/>
      <c r="F1051" s="583"/>
      <c r="G1051" s="583"/>
    </row>
    <row r="1052" spans="2:7" ht="12.75">
      <c r="B1052" s="583"/>
      <c r="C1052" s="583"/>
      <c r="D1052" s="583"/>
      <c r="E1052" s="583"/>
      <c r="F1052" s="583"/>
      <c r="G1052" s="583"/>
    </row>
    <row r="1053" spans="2:7" ht="12.75">
      <c r="B1053" s="583"/>
      <c r="C1053" s="583"/>
      <c r="D1053" s="583"/>
      <c r="E1053" s="583"/>
      <c r="F1053" s="583"/>
      <c r="G1053" s="583"/>
    </row>
    <row r="1054" spans="2:7" ht="12.75">
      <c r="B1054" s="583"/>
      <c r="C1054" s="583"/>
      <c r="D1054" s="583"/>
      <c r="E1054" s="583"/>
      <c r="F1054" s="583"/>
      <c r="G1054" s="583"/>
    </row>
    <row r="1055" spans="2:7" ht="12.75">
      <c r="B1055" s="583"/>
      <c r="C1055" s="583"/>
      <c r="D1055" s="583"/>
      <c r="E1055" s="583"/>
      <c r="F1055" s="583"/>
      <c r="G1055" s="583"/>
    </row>
    <row r="1056" spans="2:7" ht="12.75">
      <c r="B1056" s="583"/>
      <c r="C1056" s="583"/>
      <c r="D1056" s="583"/>
      <c r="E1056" s="583"/>
      <c r="F1056" s="583"/>
      <c r="G1056" s="583"/>
    </row>
    <row r="1057" spans="2:7" ht="12.75">
      <c r="B1057" s="583"/>
      <c r="C1057" s="583"/>
      <c r="D1057" s="583"/>
      <c r="E1057" s="583"/>
      <c r="F1057" s="583"/>
      <c r="G1057" s="583"/>
    </row>
    <row r="1058" spans="2:7" ht="12.75">
      <c r="B1058" s="583"/>
      <c r="C1058" s="583"/>
      <c r="D1058" s="583"/>
      <c r="E1058" s="583"/>
      <c r="F1058" s="583"/>
      <c r="G1058" s="583"/>
    </row>
    <row r="1059" spans="2:7" ht="12.75">
      <c r="B1059" s="583"/>
      <c r="C1059" s="583"/>
      <c r="D1059" s="583"/>
      <c r="E1059" s="583"/>
      <c r="F1059" s="583"/>
      <c r="G1059" s="583"/>
    </row>
    <row r="1060" spans="2:7" ht="12.75">
      <c r="B1060" s="583"/>
      <c r="C1060" s="583"/>
      <c r="D1060" s="583"/>
      <c r="E1060" s="583"/>
      <c r="F1060" s="583"/>
      <c r="G1060" s="583"/>
    </row>
    <row r="1061" spans="2:7" ht="12.75">
      <c r="B1061" s="583"/>
      <c r="C1061" s="583"/>
      <c r="D1061" s="583"/>
      <c r="E1061" s="583"/>
      <c r="F1061" s="583"/>
      <c r="G1061" s="583"/>
    </row>
    <row r="1062" spans="2:7" ht="12.75">
      <c r="B1062" s="583"/>
      <c r="C1062" s="583"/>
      <c r="D1062" s="583"/>
      <c r="E1062" s="583"/>
      <c r="F1062" s="583"/>
      <c r="G1062" s="583"/>
    </row>
    <row r="1063" spans="2:7" ht="12.75">
      <c r="B1063" s="583"/>
      <c r="C1063" s="583"/>
      <c r="D1063" s="583"/>
      <c r="E1063" s="583"/>
      <c r="F1063" s="583"/>
      <c r="G1063" s="583"/>
    </row>
    <row r="1064" spans="2:7" ht="12.75">
      <c r="B1064" s="583"/>
      <c r="C1064" s="583"/>
      <c r="D1064" s="583"/>
      <c r="E1064" s="583"/>
      <c r="F1064" s="583"/>
      <c r="G1064" s="583"/>
    </row>
    <row r="1065" spans="2:7" ht="12.75">
      <c r="B1065" s="583"/>
      <c r="C1065" s="583"/>
      <c r="D1065" s="583"/>
      <c r="E1065" s="583"/>
      <c r="F1065" s="583"/>
      <c r="G1065" s="583"/>
    </row>
    <row r="1066" spans="2:7" ht="12.75">
      <c r="B1066" s="583"/>
      <c r="C1066" s="583"/>
      <c r="D1066" s="583"/>
      <c r="E1066" s="583"/>
      <c r="F1066" s="583"/>
      <c r="G1066" s="583"/>
    </row>
    <row r="1067" spans="2:7" ht="12.75">
      <c r="B1067" s="583"/>
      <c r="C1067" s="583"/>
      <c r="D1067" s="583"/>
      <c r="E1067" s="583"/>
      <c r="F1067" s="583"/>
      <c r="G1067" s="583"/>
    </row>
    <row r="1068" spans="2:7" ht="12.75">
      <c r="B1068" s="583"/>
      <c r="C1068" s="583"/>
      <c r="D1068" s="583"/>
      <c r="E1068" s="583"/>
      <c r="F1068" s="583"/>
      <c r="G1068" s="583"/>
    </row>
    <row r="1069" spans="2:7" ht="12.75">
      <c r="B1069" s="583"/>
      <c r="C1069" s="583"/>
      <c r="D1069" s="583"/>
      <c r="E1069" s="583"/>
      <c r="F1069" s="583"/>
      <c r="G1069" s="583"/>
    </row>
    <row r="1070" spans="2:7" ht="12.75">
      <c r="B1070" s="583"/>
      <c r="C1070" s="583"/>
      <c r="D1070" s="583"/>
      <c r="E1070" s="583"/>
      <c r="F1070" s="583"/>
      <c r="G1070" s="583"/>
    </row>
    <row r="1071" spans="2:7" ht="12.75">
      <c r="B1071" s="583"/>
      <c r="C1071" s="583"/>
      <c r="D1071" s="583"/>
      <c r="E1071" s="583"/>
      <c r="F1071" s="583"/>
      <c r="G1071" s="583"/>
    </row>
    <row r="1072" spans="2:7" ht="12.75">
      <c r="B1072" s="583"/>
      <c r="C1072" s="583"/>
      <c r="D1072" s="583"/>
      <c r="E1072" s="583"/>
      <c r="F1072" s="583"/>
      <c r="G1072" s="583"/>
    </row>
    <row r="1073" spans="2:7" ht="12.75">
      <c r="B1073" s="583"/>
      <c r="C1073" s="583"/>
      <c r="D1073" s="583"/>
      <c r="E1073" s="583"/>
      <c r="F1073" s="583"/>
      <c r="G1073" s="583"/>
    </row>
    <row r="1074" spans="2:7" ht="12.75">
      <c r="B1074" s="583"/>
      <c r="C1074" s="583"/>
      <c r="D1074" s="583"/>
      <c r="E1074" s="583"/>
      <c r="F1074" s="583"/>
      <c r="G1074" s="583"/>
    </row>
    <row r="1075" spans="2:7" ht="12.75">
      <c r="B1075" s="583"/>
      <c r="C1075" s="583"/>
      <c r="D1075" s="583"/>
      <c r="E1075" s="583"/>
      <c r="F1075" s="583"/>
      <c r="G1075" s="583"/>
    </row>
    <row r="1076" spans="2:7" ht="12.75">
      <c r="B1076" s="583"/>
      <c r="C1076" s="583"/>
      <c r="D1076" s="583"/>
      <c r="E1076" s="583"/>
      <c r="F1076" s="583"/>
      <c r="G1076" s="583"/>
    </row>
    <row r="1077" spans="2:7" ht="12.75">
      <c r="B1077" s="583"/>
      <c r="C1077" s="583"/>
      <c r="D1077" s="583"/>
      <c r="E1077" s="583"/>
      <c r="F1077" s="583"/>
      <c r="G1077" s="583"/>
    </row>
    <row r="1078" spans="2:7" ht="12.75">
      <c r="B1078" s="583"/>
      <c r="C1078" s="583"/>
      <c r="D1078" s="583"/>
      <c r="E1078" s="583"/>
      <c r="F1078" s="583"/>
      <c r="G1078" s="583"/>
    </row>
    <row r="1079" spans="2:7" ht="12.75">
      <c r="B1079" s="583"/>
      <c r="C1079" s="583"/>
      <c r="D1079" s="583"/>
      <c r="E1079" s="583"/>
      <c r="F1079" s="583"/>
      <c r="G1079" s="583"/>
    </row>
    <row r="1080" spans="2:7" ht="12.75">
      <c r="B1080" s="583"/>
      <c r="C1080" s="583"/>
      <c r="D1080" s="583"/>
      <c r="E1080" s="583"/>
      <c r="F1080" s="583"/>
      <c r="G1080" s="583"/>
    </row>
    <row r="1081" spans="2:7" ht="12.75">
      <c r="B1081" s="583"/>
      <c r="C1081" s="583"/>
      <c r="D1081" s="583"/>
      <c r="E1081" s="583"/>
      <c r="F1081" s="583"/>
      <c r="G1081" s="583"/>
    </row>
    <row r="1082" spans="2:7" ht="12.75">
      <c r="B1082" s="583"/>
      <c r="C1082" s="583"/>
      <c r="D1082" s="583"/>
      <c r="E1082" s="583"/>
      <c r="F1082" s="583"/>
      <c r="G1082" s="583"/>
    </row>
    <row r="1083" spans="2:7" ht="12.75">
      <c r="B1083" s="583"/>
      <c r="C1083" s="583"/>
      <c r="D1083" s="583"/>
      <c r="E1083" s="583"/>
      <c r="F1083" s="583"/>
      <c r="G1083" s="583"/>
    </row>
    <row r="1084" spans="2:7" ht="12.75">
      <c r="B1084" s="583"/>
      <c r="C1084" s="583"/>
      <c r="D1084" s="583"/>
      <c r="E1084" s="583"/>
      <c r="F1084" s="583"/>
      <c r="G1084" s="583"/>
    </row>
    <row r="1085" spans="2:7" ht="12.75">
      <c r="B1085" s="583"/>
      <c r="C1085" s="583"/>
      <c r="D1085" s="583"/>
      <c r="E1085" s="583"/>
      <c r="F1085" s="583"/>
      <c r="G1085" s="583"/>
    </row>
    <row r="1086" spans="2:7" ht="12.75">
      <c r="B1086" s="583"/>
      <c r="C1086" s="583"/>
      <c r="D1086" s="583"/>
      <c r="E1086" s="583"/>
      <c r="F1086" s="583"/>
      <c r="G1086" s="583"/>
    </row>
    <row r="1087" spans="2:7" ht="12.75">
      <c r="B1087" s="583"/>
      <c r="C1087" s="583"/>
      <c r="D1087" s="583"/>
      <c r="E1087" s="583"/>
      <c r="F1087" s="583"/>
      <c r="G1087" s="583"/>
    </row>
    <row r="1088" spans="2:7" ht="12.75">
      <c r="B1088" s="583"/>
      <c r="C1088" s="583"/>
      <c r="D1088" s="583"/>
      <c r="E1088" s="583"/>
      <c r="F1088" s="583"/>
      <c r="G1088" s="583"/>
    </row>
    <row r="1089" spans="2:7" ht="12.75">
      <c r="B1089" s="583"/>
      <c r="C1089" s="583"/>
      <c r="D1089" s="583"/>
      <c r="E1089" s="583"/>
      <c r="F1089" s="583"/>
      <c r="G1089" s="583"/>
    </row>
    <row r="1090" spans="2:7" ht="12.75">
      <c r="B1090" s="583"/>
      <c r="C1090" s="583"/>
      <c r="D1090" s="583"/>
      <c r="E1090" s="583"/>
      <c r="F1090" s="583"/>
      <c r="G1090" s="583"/>
    </row>
    <row r="1091" spans="2:7" ht="12.75">
      <c r="B1091" s="583"/>
      <c r="C1091" s="583"/>
      <c r="D1091" s="583"/>
      <c r="E1091" s="583"/>
      <c r="F1091" s="583"/>
      <c r="G1091" s="583"/>
    </row>
    <row r="1092" spans="2:7" ht="12.75">
      <c r="B1092" s="583"/>
      <c r="C1092" s="583"/>
      <c r="D1092" s="583"/>
      <c r="E1092" s="583"/>
      <c r="F1092" s="583"/>
      <c r="G1092" s="583"/>
    </row>
    <row r="1093" spans="2:7" ht="12.75">
      <c r="B1093" s="583"/>
      <c r="C1093" s="583"/>
      <c r="D1093" s="583"/>
      <c r="E1093" s="583"/>
      <c r="F1093" s="583"/>
      <c r="G1093" s="583"/>
    </row>
    <row r="1094" spans="2:7" ht="12.75">
      <c r="B1094" s="583"/>
      <c r="C1094" s="583"/>
      <c r="D1094" s="583"/>
      <c r="E1094" s="583"/>
      <c r="F1094" s="583"/>
      <c r="G1094" s="583"/>
    </row>
    <row r="1095" spans="2:7" ht="12.75">
      <c r="B1095" s="583"/>
      <c r="C1095" s="583"/>
      <c r="D1095" s="583"/>
      <c r="E1095" s="583"/>
      <c r="F1095" s="583"/>
      <c r="G1095" s="583"/>
    </row>
    <row r="1096" spans="2:7" ht="12.75">
      <c r="B1096" s="583"/>
      <c r="C1096" s="583"/>
      <c r="D1096" s="583"/>
      <c r="E1096" s="583"/>
      <c r="F1096" s="583"/>
      <c r="G1096" s="583"/>
    </row>
    <row r="1097" spans="2:7" ht="12.75">
      <c r="B1097" s="583"/>
      <c r="C1097" s="583"/>
      <c r="D1097" s="583"/>
      <c r="E1097" s="583"/>
      <c r="F1097" s="583"/>
      <c r="G1097" s="583"/>
    </row>
    <row r="1098" spans="2:7" ht="12.75">
      <c r="B1098" s="583"/>
      <c r="C1098" s="583"/>
      <c r="D1098" s="583"/>
      <c r="E1098" s="583"/>
      <c r="F1098" s="583"/>
      <c r="G1098" s="583"/>
    </row>
    <row r="1099" spans="2:7" ht="12.75">
      <c r="B1099" s="583"/>
      <c r="C1099" s="583"/>
      <c r="D1099" s="583"/>
      <c r="E1099" s="583"/>
      <c r="F1099" s="583"/>
      <c r="G1099" s="583"/>
    </row>
    <row r="1100" spans="2:7" ht="12.75">
      <c r="B1100" s="583"/>
      <c r="C1100" s="583"/>
      <c r="D1100" s="583"/>
      <c r="E1100" s="583"/>
      <c r="F1100" s="583"/>
      <c r="G1100" s="583"/>
    </row>
    <row r="1101" spans="2:7" ht="12.75">
      <c r="B1101" s="583"/>
      <c r="C1101" s="583"/>
      <c r="D1101" s="583"/>
      <c r="E1101" s="583"/>
      <c r="F1101" s="583"/>
      <c r="G1101" s="583"/>
    </row>
    <row r="1102" spans="2:7" ht="12.75">
      <c r="B1102" s="583"/>
      <c r="C1102" s="583"/>
      <c r="D1102" s="583"/>
      <c r="E1102" s="583"/>
      <c r="F1102" s="583"/>
      <c r="G1102" s="583"/>
    </row>
    <row r="1103" spans="2:7" ht="12.75">
      <c r="B1103" s="583"/>
      <c r="C1103" s="583"/>
      <c r="D1103" s="583"/>
      <c r="E1103" s="583"/>
      <c r="F1103" s="583"/>
      <c r="G1103" s="583"/>
    </row>
    <row r="1104" spans="2:7" ht="12.75">
      <c r="B1104" s="583"/>
      <c r="C1104" s="583"/>
      <c r="D1104" s="583"/>
      <c r="E1104" s="583"/>
      <c r="F1104" s="583"/>
      <c r="G1104" s="583"/>
    </row>
    <row r="1105" spans="2:7" ht="12.75">
      <c r="B1105" s="583"/>
      <c r="C1105" s="583"/>
      <c r="D1105" s="583"/>
      <c r="E1105" s="583"/>
      <c r="F1105" s="583"/>
      <c r="G1105" s="583"/>
    </row>
    <row r="1106" spans="2:7" ht="12.75">
      <c r="B1106" s="583"/>
      <c r="C1106" s="583"/>
      <c r="D1106" s="583"/>
      <c r="E1106" s="583"/>
      <c r="F1106" s="583"/>
      <c r="G1106" s="583"/>
    </row>
    <row r="1107" spans="2:7" ht="12.75">
      <c r="B1107" s="583"/>
      <c r="C1107" s="583"/>
      <c r="D1107" s="583"/>
      <c r="E1107" s="583"/>
      <c r="F1107" s="583"/>
      <c r="G1107" s="583"/>
    </row>
    <row r="1108" spans="2:7" ht="12.75">
      <c r="B1108" s="583"/>
      <c r="C1108" s="583"/>
      <c r="D1108" s="583"/>
      <c r="E1108" s="583"/>
      <c r="F1108" s="583"/>
      <c r="G1108" s="583"/>
    </row>
    <row r="1109" spans="2:7" ht="12.75">
      <c r="B1109" s="583"/>
      <c r="C1109" s="583"/>
      <c r="D1109" s="583"/>
      <c r="E1109" s="583"/>
      <c r="F1109" s="583"/>
      <c r="G1109" s="583"/>
    </row>
    <row r="1110" spans="2:7" ht="12.75">
      <c r="B1110" s="583"/>
      <c r="C1110" s="583"/>
      <c r="D1110" s="583"/>
      <c r="E1110" s="583"/>
      <c r="F1110" s="583"/>
      <c r="G1110" s="583"/>
    </row>
    <row r="1111" spans="2:7" ht="12.75">
      <c r="B1111" s="583"/>
      <c r="C1111" s="583"/>
      <c r="D1111" s="583"/>
      <c r="E1111" s="583"/>
      <c r="F1111" s="583"/>
      <c r="G1111" s="583"/>
    </row>
    <row r="1112" spans="2:7" ht="12.75">
      <c r="B1112" s="583"/>
      <c r="C1112" s="583"/>
      <c r="D1112" s="583"/>
      <c r="E1112" s="583"/>
      <c r="F1112" s="583"/>
      <c r="G1112" s="583"/>
    </row>
    <row r="1113" spans="2:7" ht="12.75">
      <c r="B1113" s="583"/>
      <c r="C1113" s="583"/>
      <c r="D1113" s="583"/>
      <c r="E1113" s="583"/>
      <c r="F1113" s="583"/>
      <c r="G1113" s="583"/>
    </row>
    <row r="1114" spans="2:7" ht="12.75">
      <c r="B1114" s="583"/>
      <c r="C1114" s="583"/>
      <c r="D1114" s="583"/>
      <c r="E1114" s="583"/>
      <c r="F1114" s="583"/>
      <c r="G1114" s="583"/>
    </row>
    <row r="1115" spans="2:7" ht="12.75">
      <c r="B1115" s="583"/>
      <c r="C1115" s="583"/>
      <c r="D1115" s="583"/>
      <c r="E1115" s="583"/>
      <c r="F1115" s="583"/>
      <c r="G1115" s="583"/>
    </row>
    <row r="1116" spans="2:7" ht="12.75">
      <c r="B1116" s="583"/>
      <c r="C1116" s="583"/>
      <c r="D1116" s="583"/>
      <c r="E1116" s="583"/>
      <c r="F1116" s="583"/>
      <c r="G1116" s="583"/>
    </row>
    <row r="1117" spans="2:7" ht="12.75">
      <c r="B1117" s="583"/>
      <c r="C1117" s="583"/>
      <c r="D1117" s="583"/>
      <c r="E1117" s="583"/>
      <c r="F1117" s="583"/>
      <c r="G1117" s="583"/>
    </row>
    <row r="1118" spans="2:7" ht="12.75">
      <c r="B1118" s="583"/>
      <c r="C1118" s="583"/>
      <c r="D1118" s="583"/>
      <c r="E1118" s="583"/>
      <c r="F1118" s="583"/>
      <c r="G1118" s="583"/>
    </row>
    <row r="1119" spans="2:7" ht="12.75">
      <c r="B1119" s="583"/>
      <c r="C1119" s="583"/>
      <c r="D1119" s="583"/>
      <c r="E1119" s="583"/>
      <c r="F1119" s="583"/>
      <c r="G1119" s="583"/>
    </row>
    <row r="1120" spans="2:7" ht="12.75">
      <c r="B1120" s="583"/>
      <c r="C1120" s="583"/>
      <c r="D1120" s="583"/>
      <c r="E1120" s="583"/>
      <c r="F1120" s="583"/>
      <c r="G1120" s="583"/>
    </row>
    <row r="1121" spans="2:7" ht="12.75">
      <c r="B1121" s="583"/>
      <c r="C1121" s="583"/>
      <c r="D1121" s="583"/>
      <c r="E1121" s="583"/>
      <c r="F1121" s="583"/>
      <c r="G1121" s="583"/>
    </row>
    <row r="1122" spans="2:7" ht="12.75">
      <c r="B1122" s="583"/>
      <c r="C1122" s="583"/>
      <c r="D1122" s="583"/>
      <c r="E1122" s="583"/>
      <c r="F1122" s="583"/>
      <c r="G1122" s="583"/>
    </row>
    <row r="1123" spans="2:7" ht="12.75">
      <c r="B1123" s="583"/>
      <c r="C1123" s="583"/>
      <c r="D1123" s="583"/>
      <c r="E1123" s="583"/>
      <c r="F1123" s="583"/>
      <c r="G1123" s="583"/>
    </row>
    <row r="1124" spans="2:7" ht="12.75">
      <c r="B1124" s="583"/>
      <c r="C1124" s="583"/>
      <c r="D1124" s="583"/>
      <c r="E1124" s="583"/>
      <c r="F1124" s="583"/>
      <c r="G1124" s="583"/>
    </row>
    <row r="1125" spans="2:7" ht="12.75">
      <c r="B1125" s="583"/>
      <c r="C1125" s="583"/>
      <c r="D1125" s="583"/>
      <c r="E1125" s="583"/>
      <c r="F1125" s="583"/>
      <c r="G1125" s="583"/>
    </row>
    <row r="1126" spans="2:7" ht="12.75">
      <c r="B1126" s="583"/>
      <c r="C1126" s="583"/>
      <c r="D1126" s="583"/>
      <c r="E1126" s="583"/>
      <c r="F1126" s="583"/>
      <c r="G1126" s="583"/>
    </row>
    <row r="1127" spans="2:7" ht="12.75">
      <c r="B1127" s="583"/>
      <c r="C1127" s="583"/>
      <c r="D1127" s="583"/>
      <c r="E1127" s="583"/>
      <c r="F1127" s="583"/>
      <c r="G1127" s="583"/>
    </row>
    <row r="1128" spans="2:7" ht="12.75">
      <c r="B1128" s="583"/>
      <c r="C1128" s="583"/>
      <c r="D1128" s="583"/>
      <c r="E1128" s="583"/>
      <c r="F1128" s="583"/>
      <c r="G1128" s="583"/>
    </row>
    <row r="1129" spans="2:7" ht="12.75">
      <c r="B1129" s="583"/>
      <c r="C1129" s="583"/>
      <c r="D1129" s="583"/>
      <c r="E1129" s="583"/>
      <c r="F1129" s="583"/>
      <c r="G1129" s="583"/>
    </row>
    <row r="1130" spans="2:7" ht="12.75">
      <c r="B1130" s="583"/>
      <c r="C1130" s="583"/>
      <c r="D1130" s="583"/>
      <c r="E1130" s="583"/>
      <c r="F1130" s="583"/>
      <c r="G1130" s="583"/>
    </row>
    <row r="1131" spans="2:7" ht="12.75">
      <c r="B1131" s="583"/>
      <c r="C1131" s="583"/>
      <c r="D1131" s="583"/>
      <c r="E1131" s="583"/>
      <c r="F1131" s="583"/>
      <c r="G1131" s="583"/>
    </row>
    <row r="1132" spans="2:7" ht="12.75">
      <c r="B1132" s="583"/>
      <c r="C1132" s="583"/>
      <c r="D1132" s="583"/>
      <c r="E1132" s="583"/>
      <c r="F1132" s="583"/>
      <c r="G1132" s="583"/>
    </row>
    <row r="1133" spans="2:7" ht="12.75">
      <c r="B1133" s="583"/>
      <c r="C1133" s="583"/>
      <c r="D1133" s="583"/>
      <c r="E1133" s="583"/>
      <c r="F1133" s="583"/>
      <c r="G1133" s="583"/>
    </row>
    <row r="1134" spans="2:7" ht="12.75">
      <c r="B1134" s="583"/>
      <c r="C1134" s="583"/>
      <c r="D1134" s="583"/>
      <c r="E1134" s="583"/>
      <c r="F1134" s="583"/>
      <c r="G1134" s="583"/>
    </row>
    <row r="1135" spans="2:7" ht="12.75">
      <c r="B1135" s="583"/>
      <c r="C1135" s="583"/>
      <c r="D1135" s="583"/>
      <c r="E1135" s="583"/>
      <c r="F1135" s="583"/>
      <c r="G1135" s="583"/>
    </row>
    <row r="1136" spans="2:7" ht="12.75">
      <c r="B1136" s="583"/>
      <c r="C1136" s="583"/>
      <c r="D1136" s="583"/>
      <c r="E1136" s="583"/>
      <c r="F1136" s="583"/>
      <c r="G1136" s="583"/>
    </row>
    <row r="1137" spans="2:7" ht="12.75">
      <c r="B1137" s="583"/>
      <c r="C1137" s="583"/>
      <c r="D1137" s="583"/>
      <c r="E1137" s="583"/>
      <c r="F1137" s="583"/>
      <c r="G1137" s="583"/>
    </row>
    <row r="1138" spans="2:7" ht="12.75">
      <c r="B1138" s="583"/>
      <c r="C1138" s="583"/>
      <c r="D1138" s="583"/>
      <c r="E1138" s="583"/>
      <c r="F1138" s="583"/>
      <c r="G1138" s="583"/>
    </row>
    <row r="1139" spans="2:7" ht="12.75">
      <c r="B1139" s="583"/>
      <c r="C1139" s="583"/>
      <c r="D1139" s="583"/>
      <c r="E1139" s="583"/>
      <c r="F1139" s="583"/>
      <c r="G1139" s="583"/>
    </row>
    <row r="1140" spans="2:7" ht="12.75">
      <c r="B1140" s="583"/>
      <c r="C1140" s="583"/>
      <c r="D1140" s="583"/>
      <c r="E1140" s="583"/>
      <c r="F1140" s="583"/>
      <c r="G1140" s="583"/>
    </row>
    <row r="1141" spans="2:7" ht="12.75">
      <c r="B1141" s="583"/>
      <c r="C1141" s="583"/>
      <c r="D1141" s="583"/>
      <c r="E1141" s="583"/>
      <c r="F1141" s="583"/>
      <c r="G1141" s="583"/>
    </row>
    <row r="1142" spans="2:7" ht="12.75">
      <c r="B1142" s="583"/>
      <c r="C1142" s="583"/>
      <c r="D1142" s="583"/>
      <c r="E1142" s="583"/>
      <c r="F1142" s="583"/>
      <c r="G1142" s="583"/>
    </row>
    <row r="1143" spans="2:7" ht="12.75">
      <c r="B1143" s="583"/>
      <c r="C1143" s="583"/>
      <c r="D1143" s="583"/>
      <c r="E1143" s="583"/>
      <c r="F1143" s="583"/>
      <c r="G1143" s="583"/>
    </row>
    <row r="1144" spans="2:7" ht="12.75">
      <c r="B1144" s="583"/>
      <c r="C1144" s="583"/>
      <c r="D1144" s="583"/>
      <c r="E1144" s="583"/>
      <c r="F1144" s="583"/>
      <c r="G1144" s="583"/>
    </row>
    <row r="1145" spans="2:7" ht="12.75">
      <c r="B1145" s="583"/>
      <c r="C1145" s="583"/>
      <c r="D1145" s="583"/>
      <c r="E1145" s="583"/>
      <c r="F1145" s="583"/>
      <c r="G1145" s="583"/>
    </row>
    <row r="1146" spans="2:7" ht="12.75">
      <c r="B1146" s="583"/>
      <c r="C1146" s="583"/>
      <c r="D1146" s="583"/>
      <c r="E1146" s="583"/>
      <c r="F1146" s="583"/>
      <c r="G1146" s="583"/>
    </row>
    <row r="1147" spans="2:7" ht="12.75">
      <c r="B1147" s="583"/>
      <c r="C1147" s="583"/>
      <c r="D1147" s="583"/>
      <c r="E1147" s="583"/>
      <c r="F1147" s="583"/>
      <c r="G1147" s="583"/>
    </row>
    <row r="1148" spans="2:7" ht="12.75">
      <c r="B1148" s="583"/>
      <c r="C1148" s="583"/>
      <c r="D1148" s="583"/>
      <c r="E1148" s="583"/>
      <c r="F1148" s="583"/>
      <c r="G1148" s="583"/>
    </row>
    <row r="1149" spans="2:7" ht="12.75">
      <c r="B1149" s="583"/>
      <c r="C1149" s="583"/>
      <c r="D1149" s="583"/>
      <c r="E1149" s="583"/>
      <c r="F1149" s="583"/>
      <c r="G1149" s="583"/>
    </row>
    <row r="1150" spans="2:7" ht="12.75">
      <c r="B1150" s="583"/>
      <c r="C1150" s="583"/>
      <c r="D1150" s="583"/>
      <c r="E1150" s="583"/>
      <c r="F1150" s="583"/>
      <c r="G1150" s="583"/>
    </row>
    <row r="1151" spans="2:7" ht="12.75">
      <c r="B1151" s="583"/>
      <c r="C1151" s="583"/>
      <c r="D1151" s="583"/>
      <c r="E1151" s="583"/>
      <c r="F1151" s="583"/>
      <c r="G1151" s="583"/>
    </row>
    <row r="1152" spans="2:7" ht="12.75">
      <c r="B1152" s="583"/>
      <c r="C1152" s="583"/>
      <c r="D1152" s="583"/>
      <c r="E1152" s="583"/>
      <c r="F1152" s="583"/>
      <c r="G1152" s="583"/>
    </row>
    <row r="1153" spans="2:7" ht="12.75">
      <c r="B1153" s="583"/>
      <c r="C1153" s="583"/>
      <c r="D1153" s="583"/>
      <c r="E1153" s="583"/>
      <c r="F1153" s="583"/>
      <c r="G1153" s="583"/>
    </row>
    <row r="1154" spans="2:7" ht="12.75">
      <c r="B1154" s="583"/>
      <c r="C1154" s="583"/>
      <c r="D1154" s="583"/>
      <c r="E1154" s="583"/>
      <c r="F1154" s="583"/>
      <c r="G1154" s="583"/>
    </row>
    <row r="1155" spans="2:7" ht="12.75">
      <c r="B1155" s="583"/>
      <c r="C1155" s="583"/>
      <c r="D1155" s="583"/>
      <c r="E1155" s="583"/>
      <c r="F1155" s="583"/>
      <c r="G1155" s="583"/>
    </row>
    <row r="1156" spans="2:7" ht="12.75">
      <c r="B1156" s="583"/>
      <c r="C1156" s="583"/>
      <c r="D1156" s="583"/>
      <c r="E1156" s="583"/>
      <c r="F1156" s="583"/>
      <c r="G1156" s="583"/>
    </row>
    <row r="1157" spans="2:7" ht="12.75">
      <c r="B1157" s="583"/>
      <c r="C1157" s="583"/>
      <c r="D1157" s="583"/>
      <c r="E1157" s="583"/>
      <c r="F1157" s="583"/>
      <c r="G1157" s="583"/>
    </row>
    <row r="1158" spans="2:7" ht="12.75">
      <c r="B1158" s="583"/>
      <c r="C1158" s="583"/>
      <c r="D1158" s="583"/>
      <c r="E1158" s="583"/>
      <c r="F1158" s="583"/>
      <c r="G1158" s="583"/>
    </row>
    <row r="1159" spans="2:7" ht="12.75">
      <c r="B1159" s="583"/>
      <c r="C1159" s="583"/>
      <c r="D1159" s="583"/>
      <c r="E1159" s="583"/>
      <c r="F1159" s="583"/>
      <c r="G1159" s="583"/>
    </row>
    <row r="1160" spans="2:7" ht="12.75">
      <c r="B1160" s="583"/>
      <c r="C1160" s="583"/>
      <c r="D1160" s="583"/>
      <c r="E1160" s="583"/>
      <c r="F1160" s="583"/>
      <c r="G1160" s="583"/>
    </row>
    <row r="1161" spans="2:7" ht="12.75">
      <c r="B1161" s="583"/>
      <c r="C1161" s="583"/>
      <c r="D1161" s="583"/>
      <c r="E1161" s="583"/>
      <c r="F1161" s="583"/>
      <c r="G1161" s="583"/>
    </row>
    <row r="1162" spans="2:7" ht="12.75">
      <c r="B1162" s="583"/>
      <c r="C1162" s="583"/>
      <c r="D1162" s="583"/>
      <c r="E1162" s="583"/>
      <c r="F1162" s="583"/>
      <c r="G1162" s="583"/>
    </row>
    <row r="1163" spans="2:7" ht="12.75">
      <c r="B1163" s="583"/>
      <c r="C1163" s="583"/>
      <c r="D1163" s="583"/>
      <c r="E1163" s="583"/>
      <c r="F1163" s="583"/>
      <c r="G1163" s="583"/>
    </row>
    <row r="1164" spans="2:7" ht="12.75">
      <c r="B1164" s="583"/>
      <c r="C1164" s="583"/>
      <c r="D1164" s="583"/>
      <c r="E1164" s="583"/>
      <c r="F1164" s="583"/>
      <c r="G1164" s="583"/>
    </row>
    <row r="1165" spans="2:7" ht="12.75">
      <c r="B1165" s="583"/>
      <c r="C1165" s="583"/>
      <c r="D1165" s="583"/>
      <c r="E1165" s="583"/>
      <c r="F1165" s="583"/>
      <c r="G1165" s="583"/>
    </row>
    <row r="1166" spans="2:7" ht="12.75">
      <c r="B1166" s="583"/>
      <c r="C1166" s="583"/>
      <c r="D1166" s="583"/>
      <c r="E1166" s="583"/>
      <c r="F1166" s="583"/>
      <c r="G1166" s="583"/>
    </row>
    <row r="1167" spans="2:7" ht="12.75">
      <c r="B1167" s="583"/>
      <c r="C1167" s="583"/>
      <c r="D1167" s="583"/>
      <c r="E1167" s="583"/>
      <c r="F1167" s="583"/>
      <c r="G1167" s="583"/>
    </row>
    <row r="1168" spans="2:7" ht="12.75">
      <c r="B1168" s="583"/>
      <c r="C1168" s="583"/>
      <c r="D1168" s="583"/>
      <c r="E1168" s="583"/>
      <c r="F1168" s="583"/>
      <c r="G1168" s="583"/>
    </row>
    <row r="1169" spans="2:7" ht="12.75">
      <c r="B1169" s="583"/>
      <c r="C1169" s="583"/>
      <c r="D1169" s="583"/>
      <c r="E1169" s="583"/>
      <c r="F1169" s="583"/>
      <c r="G1169" s="583"/>
    </row>
    <row r="1170" spans="2:7" ht="12.75">
      <c r="B1170" s="583"/>
      <c r="C1170" s="583"/>
      <c r="D1170" s="583"/>
      <c r="E1170" s="583"/>
      <c r="F1170" s="583"/>
      <c r="G1170" s="583"/>
    </row>
    <row r="1171" spans="2:7" ht="12.75">
      <c r="B1171" s="583"/>
      <c r="C1171" s="583"/>
      <c r="D1171" s="583"/>
      <c r="E1171" s="583"/>
      <c r="F1171" s="583"/>
      <c r="G1171" s="583"/>
    </row>
    <row r="1172" spans="2:7" ht="12.75">
      <c r="B1172" s="583"/>
      <c r="C1172" s="583"/>
      <c r="D1172" s="583"/>
      <c r="E1172" s="583"/>
      <c r="F1172" s="583"/>
      <c r="G1172" s="583"/>
    </row>
    <row r="1173" spans="2:7" ht="12.75">
      <c r="B1173" s="583"/>
      <c r="C1173" s="583"/>
      <c r="D1173" s="583"/>
      <c r="E1173" s="583"/>
      <c r="F1173" s="583"/>
      <c r="G1173" s="583"/>
    </row>
    <row r="1174" spans="2:7" ht="12.75">
      <c r="B1174" s="583"/>
      <c r="C1174" s="583"/>
      <c r="D1174" s="583"/>
      <c r="E1174" s="583"/>
      <c r="F1174" s="583"/>
      <c r="G1174" s="583"/>
    </row>
    <row r="1175" spans="2:7" ht="12.75">
      <c r="B1175" s="583"/>
      <c r="C1175" s="583"/>
      <c r="D1175" s="583"/>
      <c r="E1175" s="583"/>
      <c r="F1175" s="583"/>
      <c r="G1175" s="583"/>
    </row>
    <row r="1176" spans="2:7" ht="12.75">
      <c r="B1176" s="583"/>
      <c r="C1176" s="583"/>
      <c r="D1176" s="583"/>
      <c r="E1176" s="583"/>
      <c r="F1176" s="583"/>
      <c r="G1176" s="583"/>
    </row>
    <row r="1177" spans="2:7" ht="12.75">
      <c r="B1177" s="583"/>
      <c r="C1177" s="583"/>
      <c r="D1177" s="583"/>
      <c r="E1177" s="583"/>
      <c r="F1177" s="583"/>
      <c r="G1177" s="583"/>
    </row>
    <row r="1178" spans="2:7" ht="12.75">
      <c r="B1178" s="583"/>
      <c r="C1178" s="583"/>
      <c r="D1178" s="583"/>
      <c r="E1178" s="583"/>
      <c r="F1178" s="583"/>
      <c r="G1178" s="583"/>
    </row>
    <row r="1179" spans="2:7" ht="12.75">
      <c r="B1179" s="583"/>
      <c r="C1179" s="583"/>
      <c r="D1179" s="583"/>
      <c r="E1179" s="583"/>
      <c r="F1179" s="583"/>
      <c r="G1179" s="583"/>
    </row>
    <row r="1180" spans="2:7" ht="12.75">
      <c r="B1180" s="583"/>
      <c r="C1180" s="583"/>
      <c r="D1180" s="583"/>
      <c r="E1180" s="583"/>
      <c r="F1180" s="583"/>
      <c r="G1180" s="583"/>
    </row>
    <row r="1181" spans="2:7" ht="12.75">
      <c r="B1181" s="583"/>
      <c r="C1181" s="583"/>
      <c r="D1181" s="583"/>
      <c r="E1181" s="583"/>
      <c r="F1181" s="583"/>
      <c r="G1181" s="583"/>
    </row>
    <row r="1182" spans="2:7" ht="12.75">
      <c r="B1182" s="583"/>
      <c r="C1182" s="583"/>
      <c r="D1182" s="583"/>
      <c r="E1182" s="583"/>
      <c r="F1182" s="583"/>
      <c r="G1182" s="583"/>
    </row>
    <row r="1183" spans="2:7" ht="12.75">
      <c r="B1183" s="583"/>
      <c r="C1183" s="583"/>
      <c r="D1183" s="583"/>
      <c r="E1183" s="583"/>
      <c r="F1183" s="583"/>
      <c r="G1183" s="583"/>
    </row>
    <row r="1184" spans="2:7" ht="12.75">
      <c r="B1184" s="583"/>
      <c r="C1184" s="583"/>
      <c r="D1184" s="583"/>
      <c r="E1184" s="583"/>
      <c r="F1184" s="583"/>
      <c r="G1184" s="583"/>
    </row>
    <row r="1185" spans="2:7" ht="12.75">
      <c r="B1185" s="583"/>
      <c r="C1185" s="583"/>
      <c r="D1185" s="583"/>
      <c r="E1185" s="583"/>
      <c r="F1185" s="583"/>
      <c r="G1185" s="583"/>
    </row>
    <row r="1186" spans="2:7" ht="12.75">
      <c r="B1186" s="583"/>
      <c r="C1186" s="583"/>
      <c r="D1186" s="583"/>
      <c r="E1186" s="583"/>
      <c r="F1186" s="583"/>
      <c r="G1186" s="583"/>
    </row>
    <row r="1187" spans="2:7" ht="12.75">
      <c r="B1187" s="583"/>
      <c r="C1187" s="583"/>
      <c r="D1187" s="583"/>
      <c r="E1187" s="583"/>
      <c r="F1187" s="583"/>
      <c r="G1187" s="583"/>
    </row>
    <row r="1188" spans="2:7" ht="12.75">
      <c r="B1188" s="583"/>
      <c r="C1188" s="583"/>
      <c r="D1188" s="583"/>
      <c r="E1188" s="583"/>
      <c r="F1188" s="583"/>
      <c r="G1188" s="583"/>
    </row>
    <row r="1189" spans="2:7" ht="12.75">
      <c r="B1189" s="583"/>
      <c r="C1189" s="583"/>
      <c r="D1189" s="583"/>
      <c r="E1189" s="583"/>
      <c r="F1189" s="583"/>
      <c r="G1189" s="583"/>
    </row>
    <row r="1190" spans="2:7" ht="12.75">
      <c r="B1190" s="583"/>
      <c r="C1190" s="583"/>
      <c r="D1190" s="583"/>
      <c r="E1190" s="583"/>
      <c r="F1190" s="583"/>
      <c r="G1190" s="583"/>
    </row>
    <row r="1191" spans="2:7" ht="12.75">
      <c r="B1191" s="583"/>
      <c r="C1191" s="583"/>
      <c r="D1191" s="583"/>
      <c r="E1191" s="583"/>
      <c r="F1191" s="583"/>
      <c r="G1191" s="583"/>
    </row>
    <row r="1192" spans="2:7" ht="12.75">
      <c r="B1192" s="583"/>
      <c r="C1192" s="583"/>
      <c r="D1192" s="583"/>
      <c r="E1192" s="583"/>
      <c r="F1192" s="583"/>
      <c r="G1192" s="583"/>
    </row>
    <row r="1193" spans="2:7" ht="12.75">
      <c r="B1193" s="583"/>
      <c r="C1193" s="583"/>
      <c r="D1193" s="583"/>
      <c r="E1193" s="583"/>
      <c r="F1193" s="583"/>
      <c r="G1193" s="583"/>
    </row>
    <row r="1194" spans="2:7" ht="12.75">
      <c r="B1194" s="583"/>
      <c r="C1194" s="583"/>
      <c r="D1194" s="583"/>
      <c r="E1194" s="583"/>
      <c r="F1194" s="583"/>
      <c r="G1194" s="583"/>
    </row>
    <row r="1195" spans="2:7" ht="12.75">
      <c r="B1195" s="583"/>
      <c r="C1195" s="583"/>
      <c r="D1195" s="583"/>
      <c r="E1195" s="583"/>
      <c r="F1195" s="583"/>
      <c r="G1195" s="583"/>
    </row>
    <row r="1196" spans="2:7" ht="12.75">
      <c r="B1196" s="583"/>
      <c r="C1196" s="583"/>
      <c r="D1196" s="583"/>
      <c r="E1196" s="583"/>
      <c r="F1196" s="583"/>
      <c r="G1196" s="583"/>
    </row>
    <row r="1197" spans="2:7" ht="12.75">
      <c r="B1197" s="583"/>
      <c r="C1197" s="583"/>
      <c r="D1197" s="583"/>
      <c r="E1197" s="583"/>
      <c r="F1197" s="583"/>
      <c r="G1197" s="583"/>
    </row>
    <row r="1198" spans="2:7" ht="12.75">
      <c r="B1198" s="583"/>
      <c r="C1198" s="583"/>
      <c r="D1198" s="583"/>
      <c r="E1198" s="583"/>
      <c r="F1198" s="583"/>
      <c r="G1198" s="583"/>
    </row>
    <row r="1199" spans="2:7" ht="12.75">
      <c r="B1199" s="583"/>
      <c r="C1199" s="583"/>
      <c r="D1199" s="583"/>
      <c r="E1199" s="583"/>
      <c r="F1199" s="583"/>
      <c r="G1199" s="583"/>
    </row>
    <row r="1200" spans="2:7" ht="12.75">
      <c r="B1200" s="583"/>
      <c r="C1200" s="583"/>
      <c r="D1200" s="583"/>
      <c r="E1200" s="583"/>
      <c r="F1200" s="583"/>
      <c r="G1200" s="583"/>
    </row>
    <row r="1201" spans="2:7" ht="12.75">
      <c r="B1201" s="583"/>
      <c r="C1201" s="583"/>
      <c r="D1201" s="583"/>
      <c r="E1201" s="583"/>
      <c r="F1201" s="583"/>
      <c r="G1201" s="583"/>
    </row>
    <row r="1202" spans="2:7" ht="12.75">
      <c r="B1202" s="583"/>
      <c r="C1202" s="583"/>
      <c r="D1202" s="583"/>
      <c r="E1202" s="583"/>
      <c r="F1202" s="583"/>
      <c r="G1202" s="583"/>
    </row>
    <row r="1203" spans="2:7" ht="12.75">
      <c r="B1203" s="583"/>
      <c r="C1203" s="583"/>
      <c r="D1203" s="583"/>
      <c r="E1203" s="583"/>
      <c r="F1203" s="583"/>
      <c r="G1203" s="583"/>
    </row>
    <row r="1204" spans="2:7" ht="12.75">
      <c r="B1204" s="583"/>
      <c r="C1204" s="583"/>
      <c r="D1204" s="583"/>
      <c r="E1204" s="583"/>
      <c r="F1204" s="583"/>
      <c r="G1204" s="583"/>
    </row>
    <row r="1205" spans="2:7" ht="12.75">
      <c r="B1205" s="583"/>
      <c r="C1205" s="583"/>
      <c r="D1205" s="583"/>
      <c r="E1205" s="583"/>
      <c r="F1205" s="583"/>
      <c r="G1205" s="583"/>
    </row>
    <row r="1206" spans="2:7" ht="12.75">
      <c r="B1206" s="583"/>
      <c r="C1206" s="583"/>
      <c r="D1206" s="583"/>
      <c r="E1206" s="583"/>
      <c r="F1206" s="583"/>
      <c r="G1206" s="583"/>
    </row>
    <row r="1207" spans="2:7" ht="12.75">
      <c r="B1207" s="583"/>
      <c r="C1207" s="583"/>
      <c r="D1207" s="583"/>
      <c r="E1207" s="583"/>
      <c r="F1207" s="583"/>
      <c r="G1207" s="583"/>
    </row>
    <row r="1208" spans="2:7" ht="12.75">
      <c r="B1208" s="583"/>
      <c r="C1208" s="583"/>
      <c r="D1208" s="583"/>
      <c r="E1208" s="583"/>
      <c r="F1208" s="583"/>
      <c r="G1208" s="583"/>
    </row>
    <row r="1209" spans="2:7" ht="12.75">
      <c r="B1209" s="583"/>
      <c r="C1209" s="583"/>
      <c r="D1209" s="583"/>
      <c r="E1209" s="583"/>
      <c r="F1209" s="583"/>
      <c r="G1209" s="583"/>
    </row>
    <row r="1210" spans="2:7" ht="12.75">
      <c r="B1210" s="583"/>
      <c r="C1210" s="583"/>
      <c r="D1210" s="583"/>
      <c r="E1210" s="583"/>
      <c r="F1210" s="583"/>
      <c r="G1210" s="583"/>
    </row>
    <row r="1211" spans="2:7" ht="12.75">
      <c r="B1211" s="583"/>
      <c r="C1211" s="583"/>
      <c r="D1211" s="583"/>
      <c r="E1211" s="583"/>
      <c r="F1211" s="583"/>
      <c r="G1211" s="583"/>
    </row>
    <row r="1212" spans="2:7" ht="12.75">
      <c r="B1212" s="583"/>
      <c r="C1212" s="583"/>
      <c r="D1212" s="583"/>
      <c r="E1212" s="583"/>
      <c r="F1212" s="583"/>
      <c r="G1212" s="583"/>
    </row>
    <row r="1213" spans="2:7" ht="12.75">
      <c r="B1213" s="583"/>
      <c r="C1213" s="583"/>
      <c r="D1213" s="583"/>
      <c r="E1213" s="583"/>
      <c r="F1213" s="583"/>
      <c r="G1213" s="583"/>
    </row>
    <row r="1214" spans="2:7" ht="12.75">
      <c r="B1214" s="583"/>
      <c r="C1214" s="583"/>
      <c r="D1214" s="583"/>
      <c r="E1214" s="583"/>
      <c r="F1214" s="583"/>
      <c r="G1214" s="583"/>
    </row>
    <row r="1215" spans="2:7" ht="12.75">
      <c r="B1215" s="583"/>
      <c r="C1215" s="583"/>
      <c r="D1215" s="583"/>
      <c r="E1215" s="583"/>
      <c r="F1215" s="583"/>
      <c r="G1215" s="583"/>
    </row>
    <row r="1216" spans="2:7" ht="12.75">
      <c r="B1216" s="583"/>
      <c r="C1216" s="583"/>
      <c r="D1216" s="583"/>
      <c r="E1216" s="583"/>
      <c r="F1216" s="583"/>
      <c r="G1216" s="583"/>
    </row>
    <row r="1217" spans="2:7" ht="12.75">
      <c r="B1217" s="583"/>
      <c r="C1217" s="583"/>
      <c r="D1217" s="583"/>
      <c r="E1217" s="583"/>
      <c r="F1217" s="583"/>
      <c r="G1217" s="583"/>
    </row>
    <row r="1218" spans="2:7" ht="12.75">
      <c r="B1218" s="583"/>
      <c r="C1218" s="583"/>
      <c r="D1218" s="583"/>
      <c r="E1218" s="583"/>
      <c r="F1218" s="583"/>
      <c r="G1218" s="583"/>
    </row>
    <row r="1219" spans="2:7" ht="12.75">
      <c r="B1219" s="583"/>
      <c r="C1219" s="583"/>
      <c r="D1219" s="583"/>
      <c r="E1219" s="583"/>
      <c r="F1219" s="583"/>
      <c r="G1219" s="583"/>
    </row>
    <row r="1220" spans="2:7" ht="12.75">
      <c r="B1220" s="583"/>
      <c r="C1220" s="583"/>
      <c r="D1220" s="583"/>
      <c r="E1220" s="583"/>
      <c r="F1220" s="583"/>
      <c r="G1220" s="583"/>
    </row>
    <row r="1221" spans="2:7" ht="12.75">
      <c r="B1221" s="583"/>
      <c r="C1221" s="583"/>
      <c r="D1221" s="583"/>
      <c r="E1221" s="583"/>
      <c r="F1221" s="583"/>
      <c r="G1221" s="583"/>
    </row>
    <row r="1222" spans="2:7" ht="12.75">
      <c r="B1222" s="583"/>
      <c r="C1222" s="583"/>
      <c r="D1222" s="583"/>
      <c r="E1222" s="583"/>
      <c r="F1222" s="583"/>
      <c r="G1222" s="583"/>
    </row>
    <row r="1223" spans="2:7" ht="12.75">
      <c r="B1223" s="583"/>
      <c r="C1223" s="583"/>
      <c r="D1223" s="583"/>
      <c r="E1223" s="583"/>
      <c r="F1223" s="583"/>
      <c r="G1223" s="583"/>
    </row>
    <row r="1224" spans="2:7" ht="12.75">
      <c r="B1224" s="583"/>
      <c r="C1224" s="583"/>
      <c r="D1224" s="583"/>
      <c r="E1224" s="583"/>
      <c r="F1224" s="583"/>
      <c r="G1224" s="583"/>
    </row>
    <row r="1225" spans="2:7" ht="12.75">
      <c r="B1225" s="583"/>
      <c r="C1225" s="583"/>
      <c r="D1225" s="583"/>
      <c r="E1225" s="583"/>
      <c r="F1225" s="583"/>
      <c r="G1225" s="583"/>
    </row>
    <row r="1226" spans="2:7" ht="12.75">
      <c r="B1226" s="583"/>
      <c r="C1226" s="583"/>
      <c r="D1226" s="583"/>
      <c r="E1226" s="583"/>
      <c r="F1226" s="583"/>
      <c r="G1226" s="583"/>
    </row>
    <row r="1227" spans="2:7" ht="12.75">
      <c r="B1227" s="583"/>
      <c r="C1227" s="583"/>
      <c r="D1227" s="583"/>
      <c r="E1227" s="583"/>
      <c r="F1227" s="583"/>
      <c r="G1227" s="583"/>
    </row>
    <row r="1228" spans="2:7" ht="12.75">
      <c r="B1228" s="583"/>
      <c r="C1228" s="583"/>
      <c r="D1228" s="583"/>
      <c r="E1228" s="583"/>
      <c r="F1228" s="583"/>
      <c r="G1228" s="583"/>
    </row>
    <row r="1229" spans="2:7" ht="12.75">
      <c r="B1229" s="583"/>
      <c r="C1229" s="583"/>
      <c r="D1229" s="583"/>
      <c r="E1229" s="583"/>
      <c r="F1229" s="583"/>
      <c r="G1229" s="583"/>
    </row>
    <row r="1230" spans="2:7" ht="12.75">
      <c r="B1230" s="583"/>
      <c r="C1230" s="583"/>
      <c r="D1230" s="583"/>
      <c r="E1230" s="583"/>
      <c r="F1230" s="583"/>
      <c r="G1230" s="583"/>
    </row>
    <row r="1231" spans="2:7" ht="12.75">
      <c r="B1231" s="583"/>
      <c r="C1231" s="583"/>
      <c r="D1231" s="583"/>
      <c r="E1231" s="583"/>
      <c r="F1231" s="583"/>
      <c r="G1231" s="583"/>
    </row>
    <row r="1232" spans="2:7" ht="12.75">
      <c r="B1232" s="583"/>
      <c r="C1232" s="583"/>
      <c r="D1232" s="583"/>
      <c r="E1232" s="583"/>
      <c r="F1232" s="583"/>
      <c r="G1232" s="583"/>
    </row>
    <row r="1233" spans="2:7" ht="12.75">
      <c r="B1233" s="583"/>
      <c r="C1233" s="583"/>
      <c r="D1233" s="583"/>
      <c r="E1233" s="583"/>
      <c r="F1233" s="583"/>
      <c r="G1233" s="583"/>
    </row>
    <row r="1234" spans="2:7" ht="12.75">
      <c r="B1234" s="583"/>
      <c r="C1234" s="583"/>
      <c r="D1234" s="583"/>
      <c r="E1234" s="583"/>
      <c r="F1234" s="583"/>
      <c r="G1234" s="583"/>
    </row>
    <row r="1235" spans="2:7" ht="12.75">
      <c r="B1235" s="583"/>
      <c r="C1235" s="583"/>
      <c r="D1235" s="583"/>
      <c r="E1235" s="583"/>
      <c r="F1235" s="583"/>
      <c r="G1235" s="583"/>
    </row>
    <row r="1236" spans="2:7" ht="12.75">
      <c r="B1236" s="583"/>
      <c r="C1236" s="583"/>
      <c r="D1236" s="583"/>
      <c r="E1236" s="583"/>
      <c r="F1236" s="583"/>
      <c r="G1236" s="583"/>
    </row>
    <row r="1237" spans="2:7" ht="12.75">
      <c r="B1237" s="583"/>
      <c r="C1237" s="583"/>
      <c r="D1237" s="583"/>
      <c r="E1237" s="583"/>
      <c r="F1237" s="583"/>
      <c r="G1237" s="583"/>
    </row>
    <row r="1238" spans="2:7" ht="12.75">
      <c r="B1238" s="583"/>
      <c r="C1238" s="583"/>
      <c r="D1238" s="583"/>
      <c r="E1238" s="583"/>
      <c r="F1238" s="583"/>
      <c r="G1238" s="583"/>
    </row>
    <row r="1239" spans="2:7" ht="12.75">
      <c r="B1239" s="583"/>
      <c r="C1239" s="583"/>
      <c r="D1239" s="583"/>
      <c r="E1239" s="583"/>
      <c r="F1239" s="583"/>
      <c r="G1239" s="583"/>
    </row>
    <row r="1240" spans="2:7" ht="12.75">
      <c r="B1240" s="583"/>
      <c r="C1240" s="583"/>
      <c r="D1240" s="583"/>
      <c r="E1240" s="583"/>
      <c r="F1240" s="583"/>
      <c r="G1240" s="583"/>
    </row>
    <row r="1241" spans="2:7" ht="12.75">
      <c r="B1241" s="583"/>
      <c r="C1241" s="583"/>
      <c r="D1241" s="583"/>
      <c r="E1241" s="583"/>
      <c r="F1241" s="583"/>
      <c r="G1241" s="583"/>
    </row>
    <row r="1242" spans="2:7" ht="12.75">
      <c r="B1242" s="583"/>
      <c r="C1242" s="583"/>
      <c r="D1242" s="583"/>
      <c r="E1242" s="583"/>
      <c r="F1242" s="583"/>
      <c r="G1242" s="583"/>
    </row>
    <row r="1243" spans="2:7" ht="12.75">
      <c r="B1243" s="583"/>
      <c r="C1243" s="583"/>
      <c r="D1243" s="583"/>
      <c r="E1243" s="583"/>
      <c r="F1243" s="583"/>
      <c r="G1243" s="583"/>
    </row>
    <row r="1244" spans="2:7" ht="12.75">
      <c r="B1244" s="583"/>
      <c r="C1244" s="583"/>
      <c r="D1244" s="583"/>
      <c r="E1244" s="583"/>
      <c r="F1244" s="583"/>
      <c r="G1244" s="583"/>
    </row>
    <row r="1245" spans="2:7" ht="12.75">
      <c r="B1245" s="583"/>
      <c r="C1245" s="583"/>
      <c r="D1245" s="583"/>
      <c r="E1245" s="583"/>
      <c r="F1245" s="583"/>
      <c r="G1245" s="583"/>
    </row>
    <row r="1246" spans="2:7" ht="12.75">
      <c r="B1246" s="583"/>
      <c r="C1246" s="583"/>
      <c r="D1246" s="583"/>
      <c r="E1246" s="583"/>
      <c r="F1246" s="583"/>
      <c r="G1246" s="583"/>
    </row>
    <row r="1247" spans="2:7" ht="12.75">
      <c r="B1247" s="583"/>
      <c r="C1247" s="583"/>
      <c r="D1247" s="583"/>
      <c r="E1247" s="583"/>
      <c r="F1247" s="583"/>
      <c r="G1247" s="583"/>
    </row>
    <row r="1248" spans="2:7" ht="12.75">
      <c r="B1248" s="583"/>
      <c r="C1248" s="583"/>
      <c r="D1248" s="583"/>
      <c r="E1248" s="583"/>
      <c r="F1248" s="583"/>
      <c r="G1248" s="583"/>
    </row>
    <row r="1249" spans="2:7" ht="12.75">
      <c r="B1249" s="583"/>
      <c r="C1249" s="583"/>
      <c r="D1249" s="583"/>
      <c r="E1249" s="583"/>
      <c r="F1249" s="583"/>
      <c r="G1249" s="583"/>
    </row>
    <row r="1250" spans="2:7" ht="12.75">
      <c r="B1250" s="583"/>
      <c r="C1250" s="583"/>
      <c r="D1250" s="583"/>
      <c r="E1250" s="583"/>
      <c r="F1250" s="583"/>
      <c r="G1250" s="583"/>
    </row>
    <row r="1251" spans="2:7" ht="12.75">
      <c r="B1251" s="583"/>
      <c r="C1251" s="583"/>
      <c r="D1251" s="583"/>
      <c r="E1251" s="583"/>
      <c r="F1251" s="583"/>
      <c r="G1251" s="583"/>
    </row>
    <row r="1252" spans="2:7" ht="12.75">
      <c r="B1252" s="583"/>
      <c r="C1252" s="583"/>
      <c r="D1252" s="583"/>
      <c r="E1252" s="583"/>
      <c r="F1252" s="583"/>
      <c r="G1252" s="583"/>
    </row>
    <row r="1253" spans="2:7" ht="12.75">
      <c r="B1253" s="583"/>
      <c r="C1253" s="583"/>
      <c r="D1253" s="583"/>
      <c r="E1253" s="583"/>
      <c r="F1253" s="583"/>
      <c r="G1253" s="583"/>
    </row>
    <row r="1254" spans="2:7" ht="12.75">
      <c r="B1254" s="583"/>
      <c r="C1254" s="583"/>
      <c r="D1254" s="583"/>
      <c r="E1254" s="583"/>
      <c r="F1254" s="583"/>
      <c r="G1254" s="583"/>
    </row>
    <row r="1255" spans="2:7" ht="12.75">
      <c r="B1255" s="583"/>
      <c r="C1255" s="583"/>
      <c r="D1255" s="583"/>
      <c r="E1255" s="583"/>
      <c r="F1255" s="583"/>
      <c r="G1255" s="583"/>
    </row>
    <row r="1256" spans="2:7" ht="12.75">
      <c r="B1256" s="583"/>
      <c r="C1256" s="583"/>
      <c r="D1256" s="583"/>
      <c r="E1256" s="583"/>
      <c r="F1256" s="583"/>
      <c r="G1256" s="583"/>
    </row>
    <row r="1257" spans="2:7" ht="12.75">
      <c r="B1257" s="583"/>
      <c r="C1257" s="583"/>
      <c r="D1257" s="583"/>
      <c r="E1257" s="583"/>
      <c r="F1257" s="583"/>
      <c r="G1257" s="583"/>
    </row>
    <row r="1258" spans="2:7" ht="12.75">
      <c r="B1258" s="583"/>
      <c r="C1258" s="583"/>
      <c r="D1258" s="583"/>
      <c r="E1258" s="583"/>
      <c r="F1258" s="583"/>
      <c r="G1258" s="583"/>
    </row>
    <row r="1259" spans="2:7" ht="12.75">
      <c r="B1259" s="583"/>
      <c r="C1259" s="583"/>
      <c r="D1259" s="583"/>
      <c r="E1259" s="583"/>
      <c r="F1259" s="583"/>
      <c r="G1259" s="583"/>
    </row>
    <row r="1260" spans="2:7" ht="12.75">
      <c r="B1260" s="583"/>
      <c r="C1260" s="583"/>
      <c r="D1260" s="583"/>
      <c r="E1260" s="583"/>
      <c r="F1260" s="583"/>
      <c r="G1260" s="583"/>
    </row>
    <row r="1261" spans="2:7" ht="12.75">
      <c r="B1261" s="583"/>
      <c r="C1261" s="583"/>
      <c r="D1261" s="583"/>
      <c r="E1261" s="583"/>
      <c r="F1261" s="583"/>
      <c r="G1261" s="583"/>
    </row>
    <row r="1262" spans="2:7" ht="12.75">
      <c r="B1262" s="583"/>
      <c r="C1262" s="583"/>
      <c r="D1262" s="583"/>
      <c r="E1262" s="583"/>
      <c r="F1262" s="583"/>
      <c r="G1262" s="583"/>
    </row>
    <row r="1263" spans="2:7" ht="12.75">
      <c r="B1263" s="583"/>
      <c r="C1263" s="583"/>
      <c r="D1263" s="583"/>
      <c r="E1263" s="583"/>
      <c r="F1263" s="583"/>
      <c r="G1263" s="583"/>
    </row>
    <row r="1264" spans="2:7" ht="12.75">
      <c r="B1264" s="583"/>
      <c r="C1264" s="583"/>
      <c r="D1264" s="583"/>
      <c r="E1264" s="583"/>
      <c r="F1264" s="583"/>
      <c r="G1264" s="583"/>
    </row>
    <row r="1265" spans="2:7" ht="12.75">
      <c r="B1265" s="583"/>
      <c r="C1265" s="583"/>
      <c r="D1265" s="583"/>
      <c r="E1265" s="583"/>
      <c r="F1265" s="583"/>
      <c r="G1265" s="583"/>
    </row>
    <row r="1266" spans="2:7" ht="12.75">
      <c r="B1266" s="583"/>
      <c r="C1266" s="583"/>
      <c r="D1266" s="583"/>
      <c r="E1266" s="583"/>
      <c r="F1266" s="583"/>
      <c r="G1266" s="583"/>
    </row>
    <row r="1267" spans="2:7" ht="12.75">
      <c r="B1267" s="583"/>
      <c r="C1267" s="583"/>
      <c r="D1267" s="583"/>
      <c r="E1267" s="583"/>
      <c r="F1267" s="583"/>
      <c r="G1267" s="583"/>
    </row>
    <row r="1268" spans="2:7" ht="12.75">
      <c r="B1268" s="583"/>
      <c r="C1268" s="583"/>
      <c r="D1268" s="583"/>
      <c r="E1268" s="583"/>
      <c r="F1268" s="583"/>
      <c r="G1268" s="583"/>
    </row>
    <row r="1269" spans="2:7" ht="12.75">
      <c r="B1269" s="583"/>
      <c r="C1269" s="583"/>
      <c r="D1269" s="583"/>
      <c r="E1269" s="583"/>
      <c r="F1269" s="583"/>
      <c r="G1269" s="583"/>
    </row>
    <row r="1270" spans="2:7" ht="12.75">
      <c r="B1270" s="583"/>
      <c r="C1270" s="583"/>
      <c r="D1270" s="583"/>
      <c r="E1270" s="583"/>
      <c r="F1270" s="583"/>
      <c r="G1270" s="583"/>
    </row>
    <row r="1271" spans="2:7" ht="12.75">
      <c r="B1271" s="583"/>
      <c r="C1271" s="583"/>
      <c r="D1271" s="583"/>
      <c r="E1271" s="583"/>
      <c r="F1271" s="583"/>
      <c r="G1271" s="583"/>
    </row>
    <row r="1272" spans="2:7" ht="12.75">
      <c r="B1272" s="583"/>
      <c r="C1272" s="583"/>
      <c r="D1272" s="583"/>
      <c r="E1272" s="583"/>
      <c r="F1272" s="583"/>
      <c r="G1272" s="583"/>
    </row>
    <row r="1273" spans="2:7" ht="12.75">
      <c r="B1273" s="583"/>
      <c r="C1273" s="583"/>
      <c r="D1273" s="583"/>
      <c r="E1273" s="583"/>
      <c r="F1273" s="583"/>
      <c r="G1273" s="583"/>
    </row>
    <row r="1274" spans="2:7" ht="12.75">
      <c r="B1274" s="583"/>
      <c r="C1274" s="583"/>
      <c r="D1274" s="583"/>
      <c r="E1274" s="583"/>
      <c r="F1274" s="583"/>
      <c r="G1274" s="583"/>
    </row>
    <row r="1275" spans="2:7" ht="12.75">
      <c r="B1275" s="583"/>
      <c r="C1275" s="583"/>
      <c r="D1275" s="583"/>
      <c r="E1275" s="583"/>
      <c r="F1275" s="583"/>
      <c r="G1275" s="583"/>
    </row>
    <row r="1276" spans="2:7" ht="12.75">
      <c r="B1276" s="583"/>
      <c r="C1276" s="583"/>
      <c r="D1276" s="583"/>
      <c r="E1276" s="583"/>
      <c r="F1276" s="583"/>
      <c r="G1276" s="583"/>
    </row>
    <row r="1277" spans="2:7" ht="12.75">
      <c r="B1277" s="583"/>
      <c r="C1277" s="583"/>
      <c r="D1277" s="583"/>
      <c r="E1277" s="583"/>
      <c r="F1277" s="583"/>
      <c r="G1277" s="583"/>
    </row>
    <row r="1278" spans="2:7" ht="12.75">
      <c r="B1278" s="583"/>
      <c r="C1278" s="583"/>
      <c r="D1278" s="583"/>
      <c r="E1278" s="583"/>
      <c r="F1278" s="583"/>
      <c r="G1278" s="583"/>
    </row>
    <row r="1279" spans="2:7" ht="12.75">
      <c r="B1279" s="583"/>
      <c r="C1279" s="583"/>
      <c r="D1279" s="583"/>
      <c r="E1279" s="583"/>
      <c r="F1279" s="583"/>
      <c r="G1279" s="583"/>
    </row>
    <row r="1280" spans="2:7" ht="12.75">
      <c r="B1280" s="583"/>
      <c r="C1280" s="583"/>
      <c r="D1280" s="583"/>
      <c r="E1280" s="583"/>
      <c r="F1280" s="583"/>
      <c r="G1280" s="583"/>
    </row>
    <row r="1281" spans="2:7" ht="12.75">
      <c r="B1281" s="583"/>
      <c r="C1281" s="583"/>
      <c r="D1281" s="583"/>
      <c r="E1281" s="583"/>
      <c r="F1281" s="583"/>
      <c r="G1281" s="583"/>
    </row>
    <row r="1282" spans="2:7" ht="12.75">
      <c r="B1282" s="583"/>
      <c r="C1282" s="583"/>
      <c r="D1282" s="583"/>
      <c r="E1282" s="583"/>
      <c r="F1282" s="583"/>
      <c r="G1282" s="583"/>
    </row>
    <row r="1283" spans="2:7" ht="12.75">
      <c r="B1283" s="583"/>
      <c r="C1283" s="583"/>
      <c r="D1283" s="583"/>
      <c r="E1283" s="583"/>
      <c r="F1283" s="583"/>
      <c r="G1283" s="583"/>
    </row>
    <row r="1284" spans="2:7" ht="12.75">
      <c r="B1284" s="583"/>
      <c r="C1284" s="583"/>
      <c r="D1284" s="583"/>
      <c r="E1284" s="583"/>
      <c r="F1284" s="583"/>
      <c r="G1284" s="583"/>
    </row>
    <row r="1285" spans="2:7" ht="12.75">
      <c r="B1285" s="583"/>
      <c r="C1285" s="583"/>
      <c r="D1285" s="583"/>
      <c r="E1285" s="583"/>
      <c r="F1285" s="583"/>
      <c r="G1285" s="583"/>
    </row>
    <row r="1286" spans="2:7" ht="12.75">
      <c r="B1286" s="583"/>
      <c r="C1286" s="583"/>
      <c r="D1286" s="583"/>
      <c r="E1286" s="583"/>
      <c r="F1286" s="583"/>
      <c r="G1286" s="583"/>
    </row>
    <row r="1287" spans="2:7" ht="12.75">
      <c r="B1287" s="583"/>
      <c r="C1287" s="583"/>
      <c r="D1287" s="583"/>
      <c r="E1287" s="583"/>
      <c r="F1287" s="583"/>
      <c r="G1287" s="583"/>
    </row>
    <row r="1288" spans="2:7" ht="12.75">
      <c r="B1288" s="583"/>
      <c r="C1288" s="583"/>
      <c r="D1288" s="583"/>
      <c r="E1288" s="583"/>
      <c r="F1288" s="583"/>
      <c r="G1288" s="583"/>
    </row>
    <row r="1289" spans="2:7" ht="12.75">
      <c r="B1289" s="583"/>
      <c r="C1289" s="583"/>
      <c r="D1289" s="583"/>
      <c r="E1289" s="583"/>
      <c r="F1289" s="583"/>
      <c r="G1289" s="583"/>
    </row>
    <row r="1290" spans="2:7" ht="12.75">
      <c r="B1290" s="583"/>
      <c r="C1290" s="583"/>
      <c r="D1290" s="583"/>
      <c r="E1290" s="583"/>
      <c r="F1290" s="583"/>
      <c r="G1290" s="583"/>
    </row>
    <row r="1291" spans="2:7" ht="12.75">
      <c r="B1291" s="583"/>
      <c r="C1291" s="583"/>
      <c r="D1291" s="583"/>
      <c r="E1291" s="583"/>
      <c r="F1291" s="583"/>
      <c r="G1291" s="583"/>
    </row>
    <row r="1292" spans="2:7" ht="12.75">
      <c r="B1292" s="583"/>
      <c r="C1292" s="583"/>
      <c r="D1292" s="583"/>
      <c r="E1292" s="583"/>
      <c r="F1292" s="583"/>
      <c r="G1292" s="583"/>
    </row>
    <row r="1293" spans="2:7" ht="12.75">
      <c r="B1293" s="583"/>
      <c r="C1293" s="583"/>
      <c r="D1293" s="583"/>
      <c r="E1293" s="583"/>
      <c r="F1293" s="583"/>
      <c r="G1293" s="583"/>
    </row>
    <row r="1294" spans="2:7" ht="12.75">
      <c r="B1294" s="583"/>
      <c r="C1294" s="583"/>
      <c r="D1294" s="583"/>
      <c r="E1294" s="583"/>
      <c r="F1294" s="583"/>
      <c r="G1294" s="583"/>
    </row>
    <row r="1295" spans="2:7" ht="12.75">
      <c r="B1295" s="583"/>
      <c r="C1295" s="583"/>
      <c r="D1295" s="583"/>
      <c r="E1295" s="583"/>
      <c r="F1295" s="583"/>
      <c r="G1295" s="583"/>
    </row>
    <row r="1296" spans="2:7" ht="12.75">
      <c r="B1296" s="583"/>
      <c r="C1296" s="583"/>
      <c r="D1296" s="583"/>
      <c r="E1296" s="583"/>
      <c r="F1296" s="583"/>
      <c r="G1296" s="583"/>
    </row>
    <row r="1297" spans="2:7" ht="12.75">
      <c r="B1297" s="583"/>
      <c r="C1297" s="583"/>
      <c r="D1297" s="583"/>
      <c r="E1297" s="583"/>
      <c r="F1297" s="583"/>
      <c r="G1297" s="583"/>
    </row>
    <row r="1298" spans="2:7" ht="12.75">
      <c r="B1298" s="583"/>
      <c r="C1298" s="583"/>
      <c r="D1298" s="583"/>
      <c r="E1298" s="583"/>
      <c r="F1298" s="583"/>
      <c r="G1298" s="583"/>
    </row>
    <row r="1299" spans="2:7" ht="12.75">
      <c r="B1299" s="583"/>
      <c r="C1299" s="583"/>
      <c r="D1299" s="583"/>
      <c r="E1299" s="583"/>
      <c r="F1299" s="583"/>
      <c r="G1299" s="583"/>
    </row>
    <row r="1300" spans="2:7" ht="12.75">
      <c r="B1300" s="583"/>
      <c r="C1300" s="583"/>
      <c r="D1300" s="583"/>
      <c r="E1300" s="583"/>
      <c r="F1300" s="583"/>
      <c r="G1300" s="583"/>
    </row>
    <row r="1301" spans="2:7" ht="12.75">
      <c r="B1301" s="583"/>
      <c r="C1301" s="583"/>
      <c r="D1301" s="583"/>
      <c r="E1301" s="583"/>
      <c r="F1301" s="583"/>
      <c r="G1301" s="583"/>
    </row>
    <row r="1302" spans="2:7" ht="12.75">
      <c r="B1302" s="583"/>
      <c r="C1302" s="583"/>
      <c r="D1302" s="583"/>
      <c r="E1302" s="583"/>
      <c r="F1302" s="583"/>
      <c r="G1302" s="583"/>
    </row>
    <row r="1303" spans="2:7" ht="12.75">
      <c r="B1303" s="583"/>
      <c r="C1303" s="583"/>
      <c r="D1303" s="583"/>
      <c r="E1303" s="583"/>
      <c r="F1303" s="583"/>
      <c r="G1303" s="583"/>
    </row>
    <row r="1304" spans="2:7" ht="12.75">
      <c r="B1304" s="583"/>
      <c r="C1304" s="583"/>
      <c r="D1304" s="583"/>
      <c r="E1304" s="583"/>
      <c r="F1304" s="583"/>
      <c r="G1304" s="583"/>
    </row>
    <row r="1305" spans="2:7" ht="12.75">
      <c r="B1305" s="583"/>
      <c r="C1305" s="583"/>
      <c r="D1305" s="583"/>
      <c r="E1305" s="583"/>
      <c r="F1305" s="583"/>
      <c r="G1305" s="583"/>
    </row>
    <row r="1306" spans="2:7" ht="12.75">
      <c r="B1306" s="583"/>
      <c r="C1306" s="583"/>
      <c r="D1306" s="583"/>
      <c r="E1306" s="583"/>
      <c r="F1306" s="583"/>
      <c r="G1306" s="583"/>
    </row>
    <row r="1307" spans="2:7" ht="12.75">
      <c r="B1307" s="583"/>
      <c r="C1307" s="583"/>
      <c r="D1307" s="583"/>
      <c r="E1307" s="583"/>
      <c r="F1307" s="583"/>
      <c r="G1307" s="583"/>
    </row>
    <row r="1308" spans="2:7" ht="12.75">
      <c r="B1308" s="583"/>
      <c r="C1308" s="583"/>
      <c r="D1308" s="583"/>
      <c r="E1308" s="583"/>
      <c r="F1308" s="583"/>
      <c r="G1308" s="583"/>
    </row>
    <row r="1309" spans="2:7" ht="12.75">
      <c r="B1309" s="583"/>
      <c r="C1309" s="583"/>
      <c r="D1309" s="583"/>
      <c r="E1309" s="583"/>
      <c r="F1309" s="583"/>
      <c r="G1309" s="583"/>
    </row>
    <row r="1310" spans="2:7" ht="12.75">
      <c r="B1310" s="583"/>
      <c r="C1310" s="583"/>
      <c r="D1310" s="583"/>
      <c r="E1310" s="583"/>
      <c r="F1310" s="583"/>
      <c r="G1310" s="583"/>
    </row>
    <row r="1311" spans="2:7" ht="12.75">
      <c r="B1311" s="583"/>
      <c r="C1311" s="583"/>
      <c r="D1311" s="583"/>
      <c r="E1311" s="583"/>
      <c r="F1311" s="583"/>
      <c r="G1311" s="583"/>
    </row>
    <row r="1312" spans="2:7" ht="12.75">
      <c r="B1312" s="583"/>
      <c r="C1312" s="583"/>
      <c r="D1312" s="583"/>
      <c r="E1312" s="583"/>
      <c r="F1312" s="583"/>
      <c r="G1312" s="583"/>
    </row>
    <row r="1313" spans="2:7" ht="12.75">
      <c r="B1313" s="583"/>
      <c r="C1313" s="583"/>
      <c r="D1313" s="583"/>
      <c r="E1313" s="583"/>
      <c r="F1313" s="583"/>
      <c r="G1313" s="583"/>
    </row>
    <row r="1314" spans="2:7" ht="12.75">
      <c r="B1314" s="583"/>
      <c r="C1314" s="583"/>
      <c r="D1314" s="583"/>
      <c r="E1314" s="583"/>
      <c r="F1314" s="583"/>
      <c r="G1314" s="583"/>
    </row>
    <row r="1315" spans="2:7" ht="12.75">
      <c r="B1315" s="583"/>
      <c r="C1315" s="583"/>
      <c r="D1315" s="583"/>
      <c r="E1315" s="583"/>
      <c r="F1315" s="583"/>
      <c r="G1315" s="583"/>
    </row>
    <row r="1316" spans="2:7" ht="12.75">
      <c r="B1316" s="583"/>
      <c r="C1316" s="583"/>
      <c r="D1316" s="583"/>
      <c r="E1316" s="583"/>
      <c r="F1316" s="583"/>
      <c r="G1316" s="583"/>
    </row>
    <row r="1317" spans="2:7" ht="12.75">
      <c r="B1317" s="583"/>
      <c r="C1317" s="583"/>
      <c r="D1317" s="583"/>
      <c r="E1317" s="583"/>
      <c r="F1317" s="583"/>
      <c r="G1317" s="583"/>
    </row>
    <row r="1318" spans="2:7" ht="12.75">
      <c r="B1318" s="583"/>
      <c r="C1318" s="583"/>
      <c r="D1318" s="583"/>
      <c r="E1318" s="583"/>
      <c r="F1318" s="583"/>
      <c r="G1318" s="583"/>
    </row>
    <row r="1319" spans="2:7" ht="12.75">
      <c r="B1319" s="583"/>
      <c r="C1319" s="583"/>
      <c r="D1319" s="583"/>
      <c r="E1319" s="583"/>
      <c r="F1319" s="583"/>
      <c r="G1319" s="583"/>
    </row>
    <row r="1320" spans="2:7" ht="12.75">
      <c r="B1320" s="583"/>
      <c r="C1320" s="583"/>
      <c r="D1320" s="583"/>
      <c r="E1320" s="583"/>
      <c r="F1320" s="583"/>
      <c r="G1320" s="583"/>
    </row>
    <row r="1321" spans="2:7" ht="12.75">
      <c r="B1321" s="583"/>
      <c r="C1321" s="583"/>
      <c r="D1321" s="583"/>
      <c r="E1321" s="583"/>
      <c r="F1321" s="583"/>
      <c r="G1321" s="583"/>
    </row>
    <row r="1322" spans="2:7" ht="12.75">
      <c r="B1322" s="583"/>
      <c r="C1322" s="583"/>
      <c r="D1322" s="583"/>
      <c r="E1322" s="583"/>
      <c r="F1322" s="583"/>
      <c r="G1322" s="583"/>
    </row>
    <row r="1323" spans="2:7" ht="12.75">
      <c r="B1323" s="583"/>
      <c r="C1323" s="583"/>
      <c r="D1323" s="583"/>
      <c r="E1323" s="583"/>
      <c r="F1323" s="583"/>
      <c r="G1323" s="583"/>
    </row>
    <row r="1324" spans="2:7" ht="12.75">
      <c r="B1324" s="583"/>
      <c r="C1324" s="583"/>
      <c r="D1324" s="583"/>
      <c r="E1324" s="583"/>
      <c r="F1324" s="583"/>
      <c r="G1324" s="583"/>
    </row>
    <row r="1325" spans="2:7" ht="12.75">
      <c r="B1325" s="583"/>
      <c r="C1325" s="583"/>
      <c r="D1325" s="583"/>
      <c r="E1325" s="583"/>
      <c r="F1325" s="583"/>
      <c r="G1325" s="583"/>
    </row>
    <row r="1326" spans="2:7" ht="12.75">
      <c r="B1326" s="583"/>
      <c r="C1326" s="583"/>
      <c r="D1326" s="583"/>
      <c r="E1326" s="583"/>
      <c r="F1326" s="583"/>
      <c r="G1326" s="583"/>
    </row>
    <row r="1327" spans="2:7" ht="12.75">
      <c r="B1327" s="583"/>
      <c r="C1327" s="583"/>
      <c r="D1327" s="583"/>
      <c r="E1327" s="583"/>
      <c r="F1327" s="583"/>
      <c r="G1327" s="583"/>
    </row>
    <row r="1328" spans="2:7" ht="12.75">
      <c r="B1328" s="583"/>
      <c r="C1328" s="583"/>
      <c r="D1328" s="583"/>
      <c r="E1328" s="583"/>
      <c r="F1328" s="583"/>
      <c r="G1328" s="583"/>
    </row>
    <row r="1329" spans="2:7" ht="12.75">
      <c r="B1329" s="583"/>
      <c r="C1329" s="583"/>
      <c r="D1329" s="583"/>
      <c r="E1329" s="583"/>
      <c r="F1329" s="583"/>
      <c r="G1329" s="583"/>
    </row>
    <row r="1330" spans="2:7" ht="12.75">
      <c r="B1330" s="583"/>
      <c r="C1330" s="583"/>
      <c r="D1330" s="583"/>
      <c r="E1330" s="583"/>
      <c r="F1330" s="583"/>
      <c r="G1330" s="583"/>
    </row>
    <row r="1331" spans="2:7" ht="12.75">
      <c r="B1331" s="583"/>
      <c r="C1331" s="583"/>
      <c r="D1331" s="583"/>
      <c r="E1331" s="583"/>
      <c r="F1331" s="583"/>
      <c r="G1331" s="583"/>
    </row>
    <row r="1332" spans="2:7" ht="12.75">
      <c r="B1332" s="583"/>
      <c r="C1332" s="583"/>
      <c r="D1332" s="583"/>
      <c r="E1332" s="583"/>
      <c r="F1332" s="583"/>
      <c r="G1332" s="583"/>
    </row>
    <row r="1333" spans="2:7" ht="12.75">
      <c r="B1333" s="583"/>
      <c r="C1333" s="583"/>
      <c r="D1333" s="583"/>
      <c r="E1333" s="583"/>
      <c r="F1333" s="583"/>
      <c r="G1333" s="583"/>
    </row>
    <row r="1334" spans="2:7" ht="12.75">
      <c r="B1334" s="583"/>
      <c r="C1334" s="583"/>
      <c r="D1334" s="583"/>
      <c r="E1334" s="583"/>
      <c r="F1334" s="583"/>
      <c r="G1334" s="583"/>
    </row>
    <row r="1335" spans="2:7" ht="12.75">
      <c r="B1335" s="583"/>
      <c r="C1335" s="583"/>
      <c r="D1335" s="583"/>
      <c r="E1335" s="583"/>
      <c r="F1335" s="583"/>
      <c r="G1335" s="583"/>
    </row>
    <row r="1336" spans="2:7" ht="12.75">
      <c r="B1336" s="583"/>
      <c r="C1336" s="583"/>
      <c r="D1336" s="583"/>
      <c r="E1336" s="583"/>
      <c r="F1336" s="583"/>
      <c r="G1336" s="583"/>
    </row>
  </sheetData>
  <sheetProtection password="BBF8" sheet="1" selectLockedCells="1"/>
  <mergeCells count="18">
    <mergeCell ref="B1:G1"/>
    <mergeCell ref="B2:G2"/>
    <mergeCell ref="B5:G5"/>
    <mergeCell ref="B6:G6"/>
    <mergeCell ref="B46:G46"/>
    <mergeCell ref="J5:N6"/>
    <mergeCell ref="J10:K10"/>
    <mergeCell ref="L10:M10"/>
    <mergeCell ref="J7:N7"/>
    <mergeCell ref="J8:M8"/>
    <mergeCell ref="B3:G3"/>
    <mergeCell ref="J9:K9"/>
    <mergeCell ref="M9:N9"/>
    <mergeCell ref="B55:G55"/>
    <mergeCell ref="B61:G61"/>
    <mergeCell ref="B60:G60"/>
    <mergeCell ref="B53:G53"/>
    <mergeCell ref="C58:E58"/>
  </mergeCells>
  <conditionalFormatting sqref="I645:I683 M19 G9:G12 G16:G35 G49:G51 G14 G37:G43 D48:D52 I7:I22 D8:D45">
    <cfRule type="cellIs" priority="3" dxfId="6" operator="equal" stopIfTrue="1">
      <formula>"Revoir les fiches action"</formula>
    </cfRule>
  </conditionalFormatting>
  <conditionalFormatting sqref="I784">
    <cfRule type="cellIs" priority="4" dxfId="63" operator="equal" stopIfTrue="1">
      <formula>"  Dernières actions subventionnées ; veuillez vérifier le budget réalisé de l'Action N°5."</formula>
    </cfRule>
    <cfRule type="cellIs" priority="5" dxfId="34" operator="equal" stopIfTrue="1">
      <formula>"   OK"</formula>
    </cfRule>
  </conditionalFormatting>
  <conditionalFormatting sqref="F58">
    <cfRule type="cellIs" priority="6" dxfId="8" operator="greaterThan" stopIfTrue="1">
      <formula>0</formula>
    </cfRule>
  </conditionalFormatting>
  <conditionalFormatting sqref="F9:F11">
    <cfRule type="cellIs" priority="7" dxfId="0" operator="notEqual" stopIfTrue="1">
      <formula>0</formula>
    </cfRule>
  </conditionalFormatting>
  <conditionalFormatting sqref="B46:B47 B54">
    <cfRule type="cellIs" priority="8" dxfId="7" operator="equal" stopIfTrue="1">
      <formula>"Equilibre des charges et des produits"</formula>
    </cfRule>
    <cfRule type="cellIs" priority="9" dxfId="6" operator="equal" stopIfTrue="1">
      <formula>"Attention à l'équilibre des charges et des produits"</formula>
    </cfRule>
  </conditionalFormatting>
  <conditionalFormatting sqref="B55">
    <cfRule type="cellIs" priority="10" dxfId="7" operator="equal" stopIfTrue="1">
      <formula>"Budget Equilibré"</formula>
    </cfRule>
    <cfRule type="cellIs" priority="11" dxfId="6" operator="equal" stopIfTrue="1">
      <formula>"Attention Budget Déséquilibré"</formula>
    </cfRule>
  </conditionalFormatting>
  <conditionalFormatting sqref="C48 F48">
    <cfRule type="cellIs" priority="12" dxfId="0" operator="greaterThan" stopIfTrue="1">
      <formula>0</formula>
    </cfRule>
  </conditionalFormatting>
  <conditionalFormatting sqref="C8 C15 C22 C29 C32 C36 C41 C43 C45 F45 F41 F36 F33 F26 F23 F8 F28 C39 F13:F14">
    <cfRule type="cellIs" priority="13" dxfId="8" operator="notEqual" stopIfTrue="1">
      <formula>0</formula>
    </cfRule>
  </conditionalFormatting>
  <conditionalFormatting sqref="C52 F52">
    <cfRule type="cellIs" priority="14" dxfId="8" operator="greaterThan" stopIfTrue="1">
      <formula>0</formula>
    </cfRule>
  </conditionalFormatting>
  <conditionalFormatting sqref="G8 G36 G52 G48 G45">
    <cfRule type="cellIs" priority="15" dxfId="109" operator="equal" stopIfTrue="1">
      <formula>"Revoir les fiches action"</formula>
    </cfRule>
  </conditionalFormatting>
  <conditionalFormatting sqref="G15">
    <cfRule type="cellIs" priority="16" dxfId="114" operator="equal" stopIfTrue="1">
      <formula>"Revoir les fiches action"</formula>
    </cfRule>
  </conditionalFormatting>
  <conditionalFormatting sqref="E12 E16:E18">
    <cfRule type="cellIs" priority="17" dxfId="0" operator="notEqual" stopIfTrue="1">
      <formula>""</formula>
    </cfRule>
  </conditionalFormatting>
  <conditionalFormatting sqref="F12 E24:F25 B38 F31:F32 E34:F35 F42:F44 F49:F51 C49:C51 B44:C44 B42:C42 E29:F30 C33:C35 C30:C31 C23:C28 C16:C21 C9:C14 E27:F27 F37:F40 B40:C40 C37:C38 F16:F22">
    <cfRule type="cellIs" priority="18" dxfId="1" operator="notEqual" stopIfTrue="1">
      <formula>""</formula>
    </cfRule>
  </conditionalFormatting>
  <conditionalFormatting sqref="B53:G53">
    <cfRule type="cellIs" priority="19" dxfId="7" operator="equal" stopIfTrue="1">
      <formula>"Equilibre des contributions volontaires"</formula>
    </cfRule>
    <cfRule type="cellIs" priority="20" dxfId="6" operator="equal" stopIfTrue="1">
      <formula>"Attention à l'équilibre des contributions volontaires"</formula>
    </cfRule>
  </conditionalFormatting>
  <conditionalFormatting sqref="G13 G44">
    <cfRule type="cellIs" priority="21" dxfId="109" operator="equal" stopIfTrue="1">
      <formula>"Revoir les fiches actions"</formula>
    </cfRule>
  </conditionalFormatting>
  <conditionalFormatting sqref="F15">
    <cfRule type="cellIs" priority="22" dxfId="108" operator="notEqual" stopIfTrue="1">
      <formula>0</formula>
    </cfRule>
  </conditionalFormatting>
  <conditionalFormatting sqref="E22">
    <cfRule type="cellIs" priority="2" dxfId="1" operator="notEqual" stopIfTrue="1">
      <formula>""</formula>
    </cfRule>
  </conditionalFormatting>
  <conditionalFormatting sqref="E22">
    <cfRule type="cellIs" priority="1" dxfId="0" operator="notEqual" stopIfTrue="1">
      <formula>""</formula>
    </cfRule>
  </conditionalFormatting>
  <dataValidations count="1">
    <dataValidation type="whole" allowBlank="1" showInputMessage="1" showErrorMessage="1" error="Saisir un nombre entier en chiffre" sqref="C8:C45 F48:F52 F8:F45 C48:C52">
      <formula1>0</formula1>
      <formula2>99999999</formula2>
    </dataValidation>
  </dataValidations>
  <printOptions horizontalCentered="1" verticalCentered="1"/>
  <pageMargins left="0.19" right="0.16" top="0.1968503937007874" bottom="0.5118110236220472" header="0.5118110236220472" footer="0.1968503937007874"/>
  <pageSetup fitToHeight="0" fitToWidth="1" horizontalDpi="600" verticalDpi="600" orientation="portrait" paperSize="9" scale="59" r:id="rId2"/>
  <headerFooter alignWithMargins="0">
    <oddFooter>&amp;L&amp;"Franklin Gothic Medium Cond,Normal"&amp;9Dossier de subvention CNDS&amp;R&amp;"Franklin Gothic Medium,Normal"&amp;12&amp;A&amp;14 &amp;"Franklin Gothic Medium Cond,Normal"&amp;8- page &amp;P sur &amp;N</oddFooter>
  </headerFooter>
  <drawing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B1:BX83"/>
  <sheetViews>
    <sheetView showGridLines="0" showZeros="0" zoomScalePageLayoutView="0" workbookViewId="0" topLeftCell="A1">
      <selection activeCell="H27" sqref="H27:I27"/>
    </sheetView>
  </sheetViews>
  <sheetFormatPr defaultColWidth="11.421875" defaultRowHeight="12.75"/>
  <cols>
    <col min="1" max="1" width="5.7109375" style="580" customWidth="1"/>
    <col min="2" max="2" width="0.2890625" style="580" customWidth="1"/>
    <col min="3" max="3" width="35.28125" style="580" customWidth="1"/>
    <col min="4" max="4" width="14.7109375" style="580" customWidth="1"/>
    <col min="5" max="6" width="11.421875" style="580" customWidth="1"/>
    <col min="7" max="7" width="17.57421875" style="580" customWidth="1"/>
    <col min="8" max="8" width="11.421875" style="580" customWidth="1"/>
    <col min="9" max="9" width="17.28125" style="580" customWidth="1"/>
    <col min="10" max="16384" width="11.421875" style="580" customWidth="1"/>
  </cols>
  <sheetData>
    <row r="1" spans="3:9" s="459" customFormat="1" ht="9.75" customHeight="1">
      <c r="C1" s="460"/>
      <c r="D1" s="461"/>
      <c r="E1" s="461"/>
      <c r="F1" s="461"/>
      <c r="G1" s="461"/>
      <c r="H1" s="461"/>
      <c r="I1" s="461"/>
    </row>
    <row r="2" spans="3:9" s="459" customFormat="1" ht="69.75" customHeight="1">
      <c r="C2" s="461"/>
      <c r="D2" s="1416" t="s">
        <v>794</v>
      </c>
      <c r="E2" s="1416"/>
      <c r="F2" s="1416"/>
      <c r="G2" s="1416"/>
      <c r="H2" s="816"/>
      <c r="I2" s="816"/>
    </row>
    <row r="3" s="459" customFormat="1" ht="3.75" customHeight="1">
      <c r="C3" s="466"/>
    </row>
    <row r="4" spans="3:10" s="463" customFormat="1" ht="33.75" customHeight="1">
      <c r="C4" s="1436" t="str">
        <f>'Modif dossier'!$C$7</f>
        <v>DOSSIER LIGUES 2013</v>
      </c>
      <c r="D4" s="1436"/>
      <c r="E4" s="1436"/>
      <c r="F4" s="1436"/>
      <c r="G4" s="1436"/>
      <c r="H4" s="1436"/>
      <c r="I4" s="1436"/>
      <c r="J4" s="459"/>
    </row>
    <row r="5" s="459" customFormat="1" ht="5.25" customHeight="1">
      <c r="B5" s="466"/>
    </row>
    <row r="6" spans="3:9" s="459" customFormat="1" ht="34.5" customHeight="1">
      <c r="C6" s="1437" t="str">
        <f>'Modif dossier'!$C$86</f>
        <v>Cette fiche doit être obligatoirement imprimée, signée et renvoyée par voie postale ou électronique, accompagnée des pièces à joindre</v>
      </c>
      <c r="D6" s="1437"/>
      <c r="E6" s="1437"/>
      <c r="F6" s="1437"/>
      <c r="G6" s="1437"/>
      <c r="H6" s="1437"/>
      <c r="I6" s="1437"/>
    </row>
    <row r="7" spans="3:9" s="459" customFormat="1" ht="19.5">
      <c r="C7" s="1441" t="str">
        <f>'Modif dossier'!$C$87</f>
        <v>DATE LIMITE : 8 avril 2013 minuit</v>
      </c>
      <c r="D7" s="1441"/>
      <c r="E7" s="1441"/>
      <c r="F7" s="1441"/>
      <c r="G7" s="1441"/>
      <c r="H7" s="1441"/>
      <c r="I7" s="1441"/>
    </row>
    <row r="8" spans="3:9" s="459" customFormat="1" ht="20.25" customHeight="1">
      <c r="C8" s="817"/>
      <c r="D8" s="818"/>
      <c r="E8" s="818"/>
      <c r="F8" s="818"/>
      <c r="G8" s="818"/>
      <c r="H8" s="818"/>
      <c r="I8" s="818"/>
    </row>
    <row r="9" spans="3:9" ht="18.75" customHeight="1">
      <c r="C9" s="1438" t="str">
        <f>'Modif dossier'!$C$89</f>
        <v>Nous attirons votre attention sur le fait qu'aucune subvention en dessous de 750€ ne sera accordée</v>
      </c>
      <c r="D9" s="1439"/>
      <c r="E9" s="1439"/>
      <c r="F9" s="1439"/>
      <c r="G9" s="1439"/>
      <c r="H9" s="1439"/>
      <c r="I9" s="1440"/>
    </row>
    <row r="10" spans="3:9" s="819" customFormat="1" ht="18.75" customHeight="1">
      <c r="C10" s="820"/>
      <c r="D10" s="820"/>
      <c r="E10" s="820"/>
      <c r="F10" s="820"/>
      <c r="G10" s="820"/>
      <c r="H10" s="820"/>
      <c r="I10" s="820"/>
    </row>
    <row r="11" spans="3:8" ht="15" customHeight="1">
      <c r="C11" s="821"/>
      <c r="D11" s="821"/>
      <c r="E11" s="822" t="s">
        <v>782</v>
      </c>
      <c r="F11" s="821"/>
      <c r="G11" s="821"/>
      <c r="H11" s="822" t="s">
        <v>783</v>
      </c>
    </row>
    <row r="12" spans="4:9" s="809" customFormat="1" ht="23.25" customHeight="1">
      <c r="D12" s="823" t="s">
        <v>804</v>
      </c>
      <c r="E12" s="1442">
        <f>'II - Présentation de votre asso'!$E$35</f>
        <v>0</v>
      </c>
      <c r="F12" s="1443"/>
      <c r="H12" s="1442">
        <f>'II - Présentation de votre asso'!$I$35</f>
        <v>0</v>
      </c>
      <c r="I12" s="1443"/>
    </row>
    <row r="13" s="809" customFormat="1" ht="12.75">
      <c r="C13" s="824" t="s">
        <v>795</v>
      </c>
    </row>
    <row r="14" spans="3:9" s="809" customFormat="1" ht="26.25" customHeight="1">
      <c r="C14" s="1446">
        <f>'II - Présentation de votre asso'!$C$11</f>
        <v>0</v>
      </c>
      <c r="D14" s="1447"/>
      <c r="E14" s="1447"/>
      <c r="F14" s="1447"/>
      <c r="G14" s="1447"/>
      <c r="H14" s="1447"/>
      <c r="I14" s="1448"/>
    </row>
    <row r="15" s="809" customFormat="1" ht="9" customHeight="1"/>
    <row r="16" s="809" customFormat="1" ht="5.25" customHeight="1"/>
    <row r="17" s="809" customFormat="1" ht="12.75">
      <c r="C17" s="825" t="s">
        <v>813</v>
      </c>
    </row>
    <row r="18" spans="3:9" s="809" customFormat="1" ht="12.75">
      <c r="C18" s="1449" t="s">
        <v>814</v>
      </c>
      <c r="D18" s="1450"/>
      <c r="E18" s="1450"/>
      <c r="F18" s="1450"/>
      <c r="G18" s="1450"/>
      <c r="H18" s="1450"/>
      <c r="I18" s="1450"/>
    </row>
    <row r="19" spans="3:9" s="809" customFormat="1" ht="22.5" customHeight="1">
      <c r="C19" s="1449" t="s">
        <v>815</v>
      </c>
      <c r="D19" s="1450"/>
      <c r="E19" s="1450"/>
      <c r="F19" s="1450"/>
      <c r="G19" s="1450"/>
      <c r="H19" s="1450"/>
      <c r="I19" s="1450"/>
    </row>
    <row r="20" s="809" customFormat="1" ht="4.5" customHeight="1"/>
    <row r="21" spans="7:9" s="809" customFormat="1" ht="21" customHeight="1">
      <c r="G21" s="826" t="s">
        <v>808</v>
      </c>
      <c r="H21" s="1444">
        <f>('IV - Fiches actions'!C99+'IV - Fiches actions'!C182+'IV - Fiches actions'!C266+'IV - Fiches actions'!C350+'IV - Fiches actions'!C434+'IV - Fiches actions'!C518)</f>
        <v>0</v>
      </c>
      <c r="I21" s="1445"/>
    </row>
    <row r="22" s="809" customFormat="1" ht="6" customHeight="1"/>
    <row r="23" s="809" customFormat="1" ht="12.75">
      <c r="C23" s="825" t="s">
        <v>575</v>
      </c>
    </row>
    <row r="24" s="809" customFormat="1" ht="2.25" customHeight="1"/>
    <row r="25" s="809" customFormat="1" ht="12.75">
      <c r="C25" s="827" t="s">
        <v>796</v>
      </c>
    </row>
    <row r="26" s="809" customFormat="1" ht="4.5" customHeight="1"/>
    <row r="27" spans="7:9" s="809" customFormat="1" ht="18.75" customHeight="1">
      <c r="G27" s="828" t="s">
        <v>805</v>
      </c>
      <c r="H27" s="1451"/>
      <c r="I27" s="1452"/>
    </row>
    <row r="28" s="809" customFormat="1" ht="8.25" customHeight="1">
      <c r="H28" s="829"/>
    </row>
    <row r="29" spans="7:9" s="809" customFormat="1" ht="18.75" customHeight="1">
      <c r="G29" s="828" t="s">
        <v>806</v>
      </c>
      <c r="H29" s="1451"/>
      <c r="I29" s="1452"/>
    </row>
    <row r="30" s="809" customFormat="1" ht="9" customHeight="1"/>
    <row r="31" spans="7:9" s="809" customFormat="1" ht="18.75" customHeight="1">
      <c r="G31" s="828" t="s">
        <v>807</v>
      </c>
      <c r="H31" s="1451"/>
      <c r="I31" s="1452"/>
    </row>
    <row r="32" s="809" customFormat="1" ht="9" customHeight="1">
      <c r="C32" s="830"/>
    </row>
    <row r="33" spans="3:9" s="812" customFormat="1" ht="22.5" customHeight="1">
      <c r="C33" s="1457" t="s">
        <v>797</v>
      </c>
      <c r="D33" s="1458"/>
      <c r="E33" s="1457" t="s">
        <v>791</v>
      </c>
      <c r="F33" s="1458"/>
      <c r="G33" s="1457" t="s">
        <v>792</v>
      </c>
      <c r="H33" s="1458"/>
      <c r="I33" s="831" t="s">
        <v>798</v>
      </c>
    </row>
    <row r="34" spans="3:9" s="809" customFormat="1" ht="24" customHeight="1">
      <c r="C34" s="1418"/>
      <c r="D34" s="1419"/>
      <c r="E34" s="1418"/>
      <c r="F34" s="1419"/>
      <c r="G34" s="1418"/>
      <c r="H34" s="1419"/>
      <c r="I34" s="832"/>
    </row>
    <row r="35" s="809" customFormat="1" ht="11.25" customHeight="1">
      <c r="C35" s="830"/>
    </row>
    <row r="36" spans="2:9" s="809" customFormat="1" ht="12.75">
      <c r="B36" s="833"/>
      <c r="C36" s="833"/>
      <c r="D36" s="833"/>
      <c r="E36" s="833"/>
      <c r="F36" s="833"/>
      <c r="G36" s="834"/>
      <c r="H36" s="834"/>
      <c r="I36" s="834"/>
    </row>
    <row r="37" spans="3:9" s="809" customFormat="1" ht="19.5" customHeight="1">
      <c r="C37" s="1423" t="s">
        <v>586</v>
      </c>
      <c r="D37" s="1423"/>
      <c r="E37" s="1423"/>
      <c r="F37" s="1423"/>
      <c r="G37" s="1423"/>
      <c r="H37" s="1423"/>
      <c r="I37" s="1423"/>
    </row>
    <row r="38" spans="3:9" s="809" customFormat="1" ht="5.25" customHeight="1">
      <c r="C38" s="813"/>
      <c r="D38" s="813"/>
      <c r="E38" s="813"/>
      <c r="F38" s="813"/>
      <c r="G38" s="835"/>
      <c r="H38" s="835"/>
      <c r="I38" s="835"/>
    </row>
    <row r="39" spans="3:9" s="809" customFormat="1" ht="24" customHeight="1">
      <c r="C39" s="1426" t="s">
        <v>588</v>
      </c>
      <c r="D39" s="1426"/>
      <c r="E39" s="1426"/>
      <c r="F39" s="1426"/>
      <c r="G39" s="1426"/>
      <c r="H39" s="1426"/>
      <c r="I39" s="1426"/>
    </row>
    <row r="40" spans="3:9" s="809" customFormat="1" ht="8.25" customHeight="1">
      <c r="C40" s="836"/>
      <c r="D40" s="836"/>
      <c r="E40" s="836"/>
      <c r="F40" s="836"/>
      <c r="G40" s="836"/>
      <c r="H40" s="836"/>
      <c r="I40" s="836"/>
    </row>
    <row r="41" spans="3:9" s="809" customFormat="1" ht="24" customHeight="1">
      <c r="C41" s="1426" t="s">
        <v>589</v>
      </c>
      <c r="D41" s="1426"/>
      <c r="E41" s="1426"/>
      <c r="F41" s="1426"/>
      <c r="G41" s="1426"/>
      <c r="H41" s="1426"/>
      <c r="I41" s="1426"/>
    </row>
    <row r="42" spans="3:9" s="809" customFormat="1" ht="12.75">
      <c r="C42" s="813"/>
      <c r="D42" s="813"/>
      <c r="E42" s="813"/>
      <c r="F42" s="813"/>
      <c r="G42" s="835"/>
      <c r="H42" s="835"/>
      <c r="I42" s="835"/>
    </row>
    <row r="43" spans="3:9" s="809" customFormat="1" ht="21.75" customHeight="1">
      <c r="C43" s="823" t="s">
        <v>799</v>
      </c>
      <c r="D43" s="1453" t="s">
        <v>324</v>
      </c>
      <c r="E43" s="1454"/>
      <c r="G43" s="823" t="s">
        <v>800</v>
      </c>
      <c r="H43" s="1455"/>
      <c r="I43" s="1456"/>
    </row>
    <row r="44" s="809" customFormat="1" ht="9" customHeight="1">
      <c r="C44" s="830"/>
    </row>
    <row r="45" spans="3:7" s="809" customFormat="1" ht="9.75" customHeight="1">
      <c r="C45" s="830"/>
      <c r="G45" s="837" t="s">
        <v>801</v>
      </c>
    </row>
    <row r="46" spans="3:9" s="809" customFormat="1" ht="12.75" customHeight="1">
      <c r="C46" s="1425"/>
      <c r="D46" s="1425"/>
      <c r="E46" s="1425"/>
      <c r="F46" s="823"/>
      <c r="G46" s="1427"/>
      <c r="H46" s="1428"/>
      <c r="I46" s="1429"/>
    </row>
    <row r="47" spans="3:9" s="809" customFormat="1" ht="12.75">
      <c r="C47" s="1425"/>
      <c r="D47" s="1425"/>
      <c r="E47" s="1425"/>
      <c r="F47" s="823"/>
      <c r="G47" s="1430"/>
      <c r="H47" s="1431"/>
      <c r="I47" s="1432"/>
    </row>
    <row r="48" spans="3:9" s="809" customFormat="1" ht="19.5" customHeight="1">
      <c r="C48" s="1425"/>
      <c r="D48" s="1425"/>
      <c r="E48" s="1425"/>
      <c r="G48" s="1430"/>
      <c r="H48" s="1431"/>
      <c r="I48" s="1432"/>
    </row>
    <row r="49" spans="3:9" s="809" customFormat="1" ht="12.75">
      <c r="C49" s="813"/>
      <c r="D49" s="813"/>
      <c r="E49" s="813"/>
      <c r="F49" s="813"/>
      <c r="G49" s="1433"/>
      <c r="H49" s="1434"/>
      <c r="I49" s="1435"/>
    </row>
    <row r="50" spans="3:9" s="809" customFormat="1" ht="9" customHeight="1">
      <c r="C50" s="813"/>
      <c r="D50" s="813"/>
      <c r="E50" s="813"/>
      <c r="F50" s="813"/>
      <c r="G50" s="835"/>
      <c r="H50" s="835"/>
      <c r="I50" s="835"/>
    </row>
    <row r="51" spans="3:9" s="809" customFormat="1" ht="57" customHeight="1">
      <c r="C51" s="1424" t="s">
        <v>771</v>
      </c>
      <c r="D51" s="1424"/>
      <c r="E51" s="1424"/>
      <c r="F51" s="1424"/>
      <c r="G51" s="1424"/>
      <c r="H51" s="1424"/>
      <c r="I51" s="1424"/>
    </row>
    <row r="52" spans="3:9" s="809" customFormat="1" ht="12.75">
      <c r="C52" s="813"/>
      <c r="D52" s="813"/>
      <c r="E52" s="813"/>
      <c r="F52" s="813"/>
      <c r="G52" s="835"/>
      <c r="H52" s="835"/>
      <c r="I52" s="835"/>
    </row>
    <row r="53" spans="3:13" s="809" customFormat="1" ht="12.75">
      <c r="C53" s="838"/>
      <c r="D53" s="833"/>
      <c r="E53" s="833"/>
      <c r="F53" s="833"/>
      <c r="G53" s="833"/>
      <c r="H53" s="833"/>
      <c r="I53" s="833"/>
      <c r="J53" s="813"/>
      <c r="K53" s="813"/>
      <c r="L53" s="813"/>
      <c r="M53" s="813"/>
    </row>
    <row r="54" s="809" customFormat="1" ht="12.75">
      <c r="C54" s="827" t="s">
        <v>793</v>
      </c>
    </row>
    <row r="55" spans="3:9" s="809" customFormat="1" ht="19.5" customHeight="1">
      <c r="C55" s="1422" t="s">
        <v>802</v>
      </c>
      <c r="D55" s="1422"/>
      <c r="E55" s="1422"/>
      <c r="F55" s="1422"/>
      <c r="G55" s="1422"/>
      <c r="H55" s="1422"/>
      <c r="I55" s="1422"/>
    </row>
    <row r="56" spans="3:9" s="809" customFormat="1" ht="19.5" customHeight="1">
      <c r="C56" s="1420" t="s">
        <v>803</v>
      </c>
      <c r="D56" s="1421"/>
      <c r="E56" s="1421"/>
      <c r="F56" s="1421"/>
      <c r="G56" s="1421"/>
      <c r="H56" s="1421"/>
      <c r="I56" s="1421"/>
    </row>
    <row r="57" spans="3:9" s="809" customFormat="1" ht="19.5" customHeight="1">
      <c r="C57" s="839"/>
      <c r="D57" s="840"/>
      <c r="E57" s="840"/>
      <c r="F57" s="840"/>
      <c r="G57" s="840"/>
      <c r="H57" s="840"/>
      <c r="I57" s="840"/>
    </row>
    <row r="58" spans="3:9" s="809" customFormat="1" ht="19.5" customHeight="1">
      <c r="C58" s="839"/>
      <c r="D58" s="840"/>
      <c r="E58" s="840"/>
      <c r="F58" s="840"/>
      <c r="G58" s="840"/>
      <c r="H58" s="840"/>
      <c r="I58" s="840"/>
    </row>
    <row r="59" spans="3:9" s="459" customFormat="1" ht="12.75" customHeight="1">
      <c r="C59" s="460"/>
      <c r="D59" s="461"/>
      <c r="E59" s="461"/>
      <c r="F59" s="461"/>
      <c r="G59" s="461"/>
      <c r="H59" s="461"/>
      <c r="I59" s="461"/>
    </row>
    <row r="60" spans="3:9" s="459" customFormat="1" ht="48" customHeight="1">
      <c r="C60" s="461"/>
      <c r="D60" s="1417" t="s">
        <v>493</v>
      </c>
      <c r="E60" s="1417"/>
      <c r="F60" s="1417"/>
      <c r="G60" s="1417"/>
      <c r="H60" s="1417"/>
      <c r="I60" s="1417"/>
    </row>
    <row r="61" spans="3:9" s="459" customFormat="1" ht="12.75" customHeight="1">
      <c r="C61" s="461"/>
      <c r="D61" s="460"/>
      <c r="E61" s="841"/>
      <c r="F61" s="461"/>
      <c r="G61" s="461"/>
      <c r="H61" s="461"/>
      <c r="I61" s="461"/>
    </row>
    <row r="63" spans="2:20" ht="12.75">
      <c r="B63" s="1412" t="s">
        <v>494</v>
      </c>
      <c r="C63" s="1412"/>
      <c r="D63" s="1412"/>
      <c r="E63" s="1412"/>
      <c r="F63" s="1412"/>
      <c r="G63" s="1412"/>
      <c r="H63" s="1412"/>
      <c r="L63" s="819"/>
      <c r="M63" s="819"/>
      <c r="N63" s="819"/>
      <c r="O63" s="819"/>
      <c r="P63" s="819"/>
      <c r="Q63" s="819"/>
      <c r="R63" s="819"/>
      <c r="S63" s="819"/>
      <c r="T63" s="819"/>
    </row>
    <row r="64" spans="2:20" ht="38.25" customHeight="1">
      <c r="B64" s="1413" t="s">
        <v>517</v>
      </c>
      <c r="C64" s="1413"/>
      <c r="D64" s="1413"/>
      <c r="E64" s="1413"/>
      <c r="F64" s="1413"/>
      <c r="G64" s="1413"/>
      <c r="H64" s="1413"/>
      <c r="I64" s="1413"/>
      <c r="L64" s="819"/>
      <c r="M64" s="819"/>
      <c r="N64" s="819"/>
      <c r="O64" s="819"/>
      <c r="P64" s="819"/>
      <c r="Q64" s="819"/>
      <c r="R64" s="819"/>
      <c r="S64" s="819"/>
      <c r="T64" s="819"/>
    </row>
    <row r="65" spans="2:20" ht="12.75">
      <c r="B65" s="1414" t="s">
        <v>944</v>
      </c>
      <c r="C65" s="1414"/>
      <c r="D65" s="1414"/>
      <c r="E65" s="1414"/>
      <c r="F65" s="1414"/>
      <c r="G65" s="1414"/>
      <c r="H65" s="1414"/>
      <c r="I65" s="1414"/>
      <c r="L65" s="819"/>
      <c r="M65" s="819"/>
      <c r="N65" s="819"/>
      <c r="O65" s="819"/>
      <c r="P65" s="819"/>
      <c r="Q65" s="819"/>
      <c r="R65" s="819"/>
      <c r="S65" s="819"/>
      <c r="T65" s="819"/>
    </row>
    <row r="66" spans="2:20" ht="12.75">
      <c r="B66" s="1414" t="s">
        <v>945</v>
      </c>
      <c r="C66" s="1414"/>
      <c r="D66" s="1414"/>
      <c r="E66" s="1414"/>
      <c r="F66" s="1414"/>
      <c r="G66" s="1414"/>
      <c r="H66" s="1414"/>
      <c r="I66" s="1414"/>
      <c r="L66" s="819"/>
      <c r="M66" s="819"/>
      <c r="N66" s="819"/>
      <c r="O66" s="819"/>
      <c r="P66" s="819"/>
      <c r="Q66" s="819"/>
      <c r="R66" s="819"/>
      <c r="S66" s="819"/>
      <c r="T66" s="819"/>
    </row>
    <row r="67" spans="2:20" ht="12.75">
      <c r="B67" s="1415" t="s">
        <v>946</v>
      </c>
      <c r="C67" s="1415"/>
      <c r="D67" s="1415"/>
      <c r="E67" s="1415"/>
      <c r="F67" s="1415"/>
      <c r="G67" s="1415"/>
      <c r="H67" s="1415"/>
      <c r="I67" s="1415"/>
      <c r="L67" s="819"/>
      <c r="M67" s="819"/>
      <c r="N67" s="819"/>
      <c r="O67" s="819"/>
      <c r="P67" s="819"/>
      <c r="Q67" s="819"/>
      <c r="R67" s="819"/>
      <c r="S67" s="819"/>
      <c r="T67" s="819"/>
    </row>
    <row r="68" spans="2:20" ht="12.75">
      <c r="B68" s="1414" t="s">
        <v>947</v>
      </c>
      <c r="C68" s="1414"/>
      <c r="D68" s="1414"/>
      <c r="E68" s="1414"/>
      <c r="F68" s="1414"/>
      <c r="G68" s="1414"/>
      <c r="H68" s="1414"/>
      <c r="I68" s="1414"/>
      <c r="L68" s="819"/>
      <c r="M68" s="819"/>
      <c r="N68" s="819"/>
      <c r="O68" s="819"/>
      <c r="P68" s="819"/>
      <c r="Q68" s="819"/>
      <c r="R68" s="819"/>
      <c r="S68" s="819"/>
      <c r="T68" s="819"/>
    </row>
    <row r="69" spans="2:20" ht="12.75">
      <c r="B69" s="1415" t="s">
        <v>948</v>
      </c>
      <c r="C69" s="1415"/>
      <c r="D69" s="1415"/>
      <c r="E69" s="1415"/>
      <c r="F69" s="1415"/>
      <c r="G69" s="1415"/>
      <c r="H69" s="1415"/>
      <c r="L69" s="819"/>
      <c r="M69" s="819"/>
      <c r="N69" s="819"/>
      <c r="O69" s="819"/>
      <c r="P69" s="819"/>
      <c r="Q69" s="819"/>
      <c r="R69" s="819"/>
      <c r="S69" s="819"/>
      <c r="T69" s="819"/>
    </row>
    <row r="70" spans="2:20" ht="25.5" customHeight="1">
      <c r="B70" s="1414" t="s">
        <v>949</v>
      </c>
      <c r="C70" s="1414"/>
      <c r="D70" s="1414"/>
      <c r="E70" s="1414"/>
      <c r="F70" s="1414"/>
      <c r="G70" s="1414"/>
      <c r="H70" s="1414"/>
      <c r="I70" s="1414"/>
      <c r="L70" s="819"/>
      <c r="M70" s="819"/>
      <c r="N70" s="819"/>
      <c r="O70" s="819"/>
      <c r="P70" s="819"/>
      <c r="Q70" s="819"/>
      <c r="R70" s="819"/>
      <c r="S70" s="819"/>
      <c r="T70" s="819"/>
    </row>
    <row r="71" spans="2:20" ht="12.75">
      <c r="B71" s="1415" t="s">
        <v>950</v>
      </c>
      <c r="C71" s="1415"/>
      <c r="D71" s="1415"/>
      <c r="E71" s="1415"/>
      <c r="F71" s="1415"/>
      <c r="G71" s="1415"/>
      <c r="H71" s="1415"/>
      <c r="L71" s="819"/>
      <c r="M71" s="819"/>
      <c r="N71" s="819"/>
      <c r="O71" s="819"/>
      <c r="P71" s="819"/>
      <c r="Q71" s="819"/>
      <c r="R71" s="819"/>
      <c r="S71" s="819"/>
      <c r="T71" s="819"/>
    </row>
    <row r="72" spans="2:20" ht="12.75">
      <c r="B72" s="1414" t="s">
        <v>951</v>
      </c>
      <c r="C72" s="1414"/>
      <c r="D72" s="1414"/>
      <c r="E72" s="1414"/>
      <c r="F72" s="1414"/>
      <c r="G72" s="1414"/>
      <c r="H72" s="1414"/>
      <c r="I72" s="1414"/>
      <c r="L72" s="819"/>
      <c r="M72" s="819"/>
      <c r="N72" s="819"/>
      <c r="O72" s="819"/>
      <c r="P72" s="819"/>
      <c r="Q72" s="819"/>
      <c r="R72" s="819"/>
      <c r="S72" s="819"/>
      <c r="T72" s="819"/>
    </row>
    <row r="73" spans="2:20" ht="12.75">
      <c r="B73" s="842"/>
      <c r="C73" s="842"/>
      <c r="D73" s="842"/>
      <c r="E73" s="842"/>
      <c r="F73" s="842"/>
      <c r="G73" s="842"/>
      <c r="H73" s="842"/>
      <c r="L73" s="819"/>
      <c r="M73" s="819"/>
      <c r="N73" s="819"/>
      <c r="O73" s="819"/>
      <c r="P73" s="819"/>
      <c r="Q73" s="819"/>
      <c r="R73" s="819"/>
      <c r="S73" s="819"/>
      <c r="T73" s="819"/>
    </row>
    <row r="74" spans="2:20" ht="12.75">
      <c r="B74" s="1412" t="s">
        <v>495</v>
      </c>
      <c r="C74" s="1412"/>
      <c r="D74" s="1412"/>
      <c r="E74" s="1412"/>
      <c r="F74" s="1412"/>
      <c r="G74" s="1412"/>
      <c r="H74" s="1412"/>
      <c r="L74" s="819"/>
      <c r="M74" s="819"/>
      <c r="N74" s="819"/>
      <c r="O74" s="819"/>
      <c r="P74" s="819"/>
      <c r="Q74" s="819"/>
      <c r="R74" s="819"/>
      <c r="S74" s="819"/>
      <c r="T74" s="819"/>
    </row>
    <row r="75" spans="2:76" ht="39" customHeight="1">
      <c r="B75" s="1413" t="s">
        <v>517</v>
      </c>
      <c r="C75" s="1413"/>
      <c r="D75" s="1413"/>
      <c r="E75" s="1413"/>
      <c r="F75" s="1413"/>
      <c r="G75" s="1413"/>
      <c r="H75" s="1413"/>
      <c r="I75" s="1413"/>
      <c r="J75" s="819"/>
      <c r="K75" s="819"/>
      <c r="L75" s="819"/>
      <c r="M75" s="819"/>
      <c r="N75" s="819"/>
      <c r="O75" s="819"/>
      <c r="P75" s="819"/>
      <c r="Q75" s="819"/>
      <c r="R75" s="819"/>
      <c r="S75" s="819"/>
      <c r="T75" s="819"/>
      <c r="U75" s="819"/>
      <c r="V75" s="819"/>
      <c r="W75" s="819"/>
      <c r="X75" s="819"/>
      <c r="Y75" s="819"/>
      <c r="Z75" s="819"/>
      <c r="AA75" s="819"/>
      <c r="AB75" s="819"/>
      <c r="AC75" s="819"/>
      <c r="AD75" s="819"/>
      <c r="AE75" s="819"/>
      <c r="AF75" s="819"/>
      <c r="AG75" s="819"/>
      <c r="AH75" s="819"/>
      <c r="AI75" s="819"/>
      <c r="AJ75" s="819"/>
      <c r="AK75" s="819"/>
      <c r="AL75" s="819"/>
      <c r="AM75" s="819"/>
      <c r="AN75" s="819"/>
      <c r="AO75" s="819"/>
      <c r="AP75" s="819"/>
      <c r="AQ75" s="819"/>
      <c r="AR75" s="819"/>
      <c r="AS75" s="819"/>
      <c r="AT75" s="819"/>
      <c r="AU75" s="819"/>
      <c r="AV75" s="819"/>
      <c r="AW75" s="819"/>
      <c r="AX75" s="819"/>
      <c r="AY75" s="819"/>
      <c r="AZ75" s="819"/>
      <c r="BA75" s="819"/>
      <c r="BB75" s="819"/>
      <c r="BC75" s="819"/>
      <c r="BD75" s="819"/>
      <c r="BE75" s="819"/>
      <c r="BF75" s="819"/>
      <c r="BG75" s="819"/>
      <c r="BH75" s="819"/>
      <c r="BI75" s="819"/>
      <c r="BJ75" s="819"/>
      <c r="BK75" s="819"/>
      <c r="BL75" s="819"/>
      <c r="BM75" s="819"/>
      <c r="BN75" s="819"/>
      <c r="BO75" s="819"/>
      <c r="BP75" s="819"/>
      <c r="BQ75" s="819"/>
      <c r="BR75" s="819"/>
      <c r="BS75" s="819"/>
      <c r="BT75" s="819"/>
      <c r="BU75" s="819"/>
      <c r="BV75" s="819"/>
      <c r="BW75" s="819"/>
      <c r="BX75" s="819"/>
    </row>
    <row r="76" spans="2:20" ht="12.75">
      <c r="B76" s="1414" t="s">
        <v>953</v>
      </c>
      <c r="C76" s="1414"/>
      <c r="D76" s="1414"/>
      <c r="E76" s="1414"/>
      <c r="F76" s="1414"/>
      <c r="G76" s="1414"/>
      <c r="H76" s="1414"/>
      <c r="I76" s="1414"/>
      <c r="L76" s="819"/>
      <c r="M76" s="819"/>
      <c r="N76" s="819"/>
      <c r="O76" s="819"/>
      <c r="P76" s="819"/>
      <c r="Q76" s="819"/>
      <c r="R76" s="819"/>
      <c r="S76" s="819"/>
      <c r="T76" s="819"/>
    </row>
    <row r="77" spans="2:20" ht="12.75">
      <c r="B77" s="1414" t="s">
        <v>954</v>
      </c>
      <c r="C77" s="1414"/>
      <c r="D77" s="1414"/>
      <c r="E77" s="1414"/>
      <c r="F77" s="1414"/>
      <c r="G77" s="1414"/>
      <c r="H77" s="1414"/>
      <c r="I77" s="1414"/>
      <c r="L77" s="819"/>
      <c r="M77" s="819"/>
      <c r="N77" s="819"/>
      <c r="O77" s="819"/>
      <c r="P77" s="819"/>
      <c r="Q77" s="819"/>
      <c r="R77" s="819"/>
      <c r="S77" s="819"/>
      <c r="T77" s="819"/>
    </row>
    <row r="78" spans="2:20" ht="12.75">
      <c r="B78" s="1415" t="s">
        <v>955</v>
      </c>
      <c r="C78" s="1415"/>
      <c r="D78" s="1415"/>
      <c r="E78" s="1415"/>
      <c r="F78" s="1415"/>
      <c r="G78" s="1415"/>
      <c r="H78" s="1415"/>
      <c r="I78" s="1415"/>
      <c r="L78" s="819"/>
      <c r="M78" s="819"/>
      <c r="N78" s="819"/>
      <c r="O78" s="819"/>
      <c r="P78" s="819"/>
      <c r="Q78" s="819"/>
      <c r="R78" s="819"/>
      <c r="S78" s="819"/>
      <c r="T78" s="819"/>
    </row>
    <row r="79" spans="2:20" ht="12.75">
      <c r="B79" s="1414" t="s">
        <v>956</v>
      </c>
      <c r="C79" s="1414"/>
      <c r="D79" s="1414"/>
      <c r="E79" s="1414"/>
      <c r="F79" s="1414"/>
      <c r="G79" s="1414"/>
      <c r="H79" s="1414"/>
      <c r="I79" s="1414"/>
      <c r="L79" s="819"/>
      <c r="M79" s="819"/>
      <c r="N79" s="819"/>
      <c r="O79" s="819"/>
      <c r="P79" s="819"/>
      <c r="Q79" s="819"/>
      <c r="R79" s="819"/>
      <c r="S79" s="819"/>
      <c r="T79" s="819"/>
    </row>
    <row r="80" spans="2:20" ht="24.75" customHeight="1">
      <c r="B80" s="1414" t="s">
        <v>496</v>
      </c>
      <c r="C80" s="1414"/>
      <c r="D80" s="1414"/>
      <c r="E80" s="1414"/>
      <c r="F80" s="1414"/>
      <c r="G80" s="1414"/>
      <c r="H80" s="1414"/>
      <c r="I80" s="1414"/>
      <c r="L80" s="819"/>
      <c r="M80" s="819"/>
      <c r="N80" s="819"/>
      <c r="O80" s="819"/>
      <c r="P80" s="819"/>
      <c r="Q80" s="819"/>
      <c r="R80" s="819"/>
      <c r="S80" s="819"/>
      <c r="T80" s="819"/>
    </row>
    <row r="81" spans="2:20" s="117" customFormat="1" ht="14.25" customHeight="1">
      <c r="B81" s="980" t="s">
        <v>519</v>
      </c>
      <c r="C81" s="980"/>
      <c r="D81" s="980"/>
      <c r="E81" s="980"/>
      <c r="F81" s="980"/>
      <c r="G81" s="980"/>
      <c r="H81" s="980"/>
      <c r="L81" s="285"/>
      <c r="M81" s="285"/>
      <c r="N81" s="285"/>
      <c r="O81" s="285"/>
      <c r="P81" s="285"/>
      <c r="Q81" s="285"/>
      <c r="R81" s="285"/>
      <c r="S81" s="285"/>
      <c r="T81" s="285"/>
    </row>
    <row r="82" spans="2:20" ht="12.75">
      <c r="B82" s="1414" t="s">
        <v>957</v>
      </c>
      <c r="C82" s="1414"/>
      <c r="D82" s="1414"/>
      <c r="E82" s="1414"/>
      <c r="F82" s="1414"/>
      <c r="G82" s="1414"/>
      <c r="H82" s="1414"/>
      <c r="I82" s="1414"/>
      <c r="L82" s="819"/>
      <c r="M82" s="819"/>
      <c r="N82" s="819"/>
      <c r="O82" s="819"/>
      <c r="P82" s="819"/>
      <c r="Q82" s="819"/>
      <c r="R82" s="819"/>
      <c r="S82" s="819"/>
      <c r="T82" s="819"/>
    </row>
    <row r="83" spans="2:20" ht="12.75">
      <c r="B83" s="1414" t="s">
        <v>951</v>
      </c>
      <c r="C83" s="1414"/>
      <c r="D83" s="1414"/>
      <c r="E83" s="1414"/>
      <c r="F83" s="1414"/>
      <c r="G83" s="1414"/>
      <c r="H83" s="1414"/>
      <c r="I83" s="1414"/>
      <c r="L83" s="819"/>
      <c r="M83" s="819"/>
      <c r="N83" s="819"/>
      <c r="O83" s="819"/>
      <c r="P83" s="819"/>
      <c r="Q83" s="819"/>
      <c r="R83" s="819"/>
      <c r="S83" s="819"/>
      <c r="T83" s="819"/>
    </row>
  </sheetData>
  <sheetProtection password="BBF8" sheet="1" selectLockedCells="1"/>
  <mergeCells count="51">
    <mergeCell ref="C33:D33"/>
    <mergeCell ref="E33:F33"/>
    <mergeCell ref="G33:H33"/>
    <mergeCell ref="B82:I82"/>
    <mergeCell ref="B83:I83"/>
    <mergeCell ref="B77:I77"/>
    <mergeCell ref="B78:I78"/>
    <mergeCell ref="B79:I79"/>
    <mergeCell ref="B80:I80"/>
    <mergeCell ref="B81:H81"/>
    <mergeCell ref="H21:I21"/>
    <mergeCell ref="C14:I14"/>
    <mergeCell ref="C18:I18"/>
    <mergeCell ref="C19:I19"/>
    <mergeCell ref="H27:I27"/>
    <mergeCell ref="D43:E43"/>
    <mergeCell ref="H43:I43"/>
    <mergeCell ref="C39:I39"/>
    <mergeCell ref="H29:I29"/>
    <mergeCell ref="H31:I31"/>
    <mergeCell ref="C4:I4"/>
    <mergeCell ref="C6:I6"/>
    <mergeCell ref="C9:I9"/>
    <mergeCell ref="C7:I7"/>
    <mergeCell ref="E12:F12"/>
    <mergeCell ref="H12:I12"/>
    <mergeCell ref="G34:H34"/>
    <mergeCell ref="E34:F34"/>
    <mergeCell ref="C37:I37"/>
    <mergeCell ref="C51:I51"/>
    <mergeCell ref="C46:E48"/>
    <mergeCell ref="C41:I41"/>
    <mergeCell ref="G46:I49"/>
    <mergeCell ref="D2:G2"/>
    <mergeCell ref="B71:H71"/>
    <mergeCell ref="B72:I72"/>
    <mergeCell ref="D60:I60"/>
    <mergeCell ref="B63:H63"/>
    <mergeCell ref="B64:I64"/>
    <mergeCell ref="B65:I65"/>
    <mergeCell ref="C34:D34"/>
    <mergeCell ref="C56:I56"/>
    <mergeCell ref="C55:I55"/>
    <mergeCell ref="B74:H74"/>
    <mergeCell ref="B75:I75"/>
    <mergeCell ref="B76:I76"/>
    <mergeCell ref="B66:I66"/>
    <mergeCell ref="B67:I67"/>
    <mergeCell ref="B68:I68"/>
    <mergeCell ref="B69:H69"/>
    <mergeCell ref="B70:I70"/>
  </mergeCells>
  <conditionalFormatting sqref="H43 H27 C34:I34 H29 H31">
    <cfRule type="cellIs" priority="1" dxfId="0" operator="notEqual" stopIfTrue="1">
      <formula>0</formula>
    </cfRule>
  </conditionalFormatting>
  <conditionalFormatting sqref="D43:E43">
    <cfRule type="cellIs" priority="2" dxfId="0" operator="notEqual" stopIfTrue="1">
      <formula>"jj/mm/aaaa"</formula>
    </cfRule>
    <cfRule type="cellIs" priority="3" dxfId="105" operator="equal" stopIfTrue="1">
      <formula>"jj/mm/aaaa"</formula>
    </cfRule>
  </conditionalFormatting>
  <conditionalFormatting sqref="H21:I21 C14">
    <cfRule type="cellIs" priority="4" dxfId="8" operator="notEqual" stopIfTrue="1">
      <formula>0</formula>
    </cfRule>
  </conditionalFormatting>
  <dataValidations count="4">
    <dataValidation type="textLength" operator="equal" allowBlank="1" showInputMessage="1" showErrorMessage="1" errorTitle="Erreur de saisie" error="Vous devez saisir les 5 chiffres de votre code banque" sqref="C34:D34">
      <formula1>5</formula1>
    </dataValidation>
    <dataValidation type="textLength" operator="equal" allowBlank="1" showInputMessage="1" showErrorMessage="1" errorTitle="Erreur de saisie" error="Vous devez saisir les 2 chiffres de votre RIB" sqref="I34">
      <formula1>2</formula1>
    </dataValidation>
    <dataValidation type="textLength" operator="equal" allowBlank="1" showInputMessage="1" showErrorMessage="1" errorTitle="Erreur de saisie" error="Vous devez saisir les 11 chiffres de votre numéro de compte" sqref="G34:H34">
      <formula1>11</formula1>
    </dataValidation>
    <dataValidation type="textLength" operator="equal" allowBlank="1" showInputMessage="1" showErrorMessage="1" errorTitle="Erreur de saisie" error="Vous devez saisir les 5 chiffres de votre code guichet" sqref="E34:F34">
      <formula1>5</formula1>
    </dataValidation>
  </dataValidations>
  <printOptions horizontalCentered="1"/>
  <pageMargins left="0.15748031496062992" right="0.15748031496062992" top="0.1968503937007874" bottom="0.35433070866141736" header="0.1968503937007874" footer="0.15748031496062992"/>
  <pageSetup fitToHeight="0" fitToWidth="1" horizontalDpi="600" verticalDpi="600" orientation="portrait" paperSize="9" scale="84" r:id="rId3"/>
  <headerFooter alignWithMargins="0">
    <oddFooter>&amp;L&amp;"Franklin Gothic Medium Cond,Normal"&amp;9Dossier de subvention CNDS&amp;R&amp;"Franklin Gothic Medium,Normal"&amp;12&amp;A&amp;14 &amp;"Franklin Gothic Medium Cond,Normal"&amp;8- page &amp;P sur &amp;N</oddFooter>
  </headerFooter>
  <rowBreaks count="1" manualBreakCount="1">
    <brk id="57"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dc:creator>
  <cp:keywords/>
  <dc:description/>
  <cp:lastModifiedBy>mmonjaret</cp:lastModifiedBy>
  <cp:lastPrinted>2013-02-11T12:56:16Z</cp:lastPrinted>
  <dcterms:created xsi:type="dcterms:W3CDTF">2006-03-03T13:34:50Z</dcterms:created>
  <dcterms:modified xsi:type="dcterms:W3CDTF">2013-02-13T09:15:00Z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